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Дод.1" sheetId="1" r:id="rId1"/>
    <sheet name="Дод.2" sheetId="2" r:id="rId2"/>
    <sheet name="Дод.3" sheetId="3" r:id="rId3"/>
    <sheet name="Дод.6" sheetId="4" r:id="rId4"/>
    <sheet name="Дод.7" sheetId="5" r:id="rId5"/>
  </sheets>
  <calcPr calcId="125725"/>
</workbook>
</file>

<file path=xl/calcChain.xml><?xml version="1.0" encoding="utf-8"?>
<calcChain xmlns="http://schemas.openxmlformats.org/spreadsheetml/2006/main">
  <c r="H81" i="3"/>
  <c r="K30" i="5"/>
  <c r="J30"/>
  <c r="I30"/>
  <c r="H30"/>
  <c r="I29"/>
  <c r="H29"/>
  <c r="I27"/>
  <c r="H27"/>
  <c r="I23"/>
  <c r="H23"/>
  <c r="I22"/>
  <c r="H22"/>
  <c r="I19"/>
  <c r="H19"/>
  <c r="I18"/>
  <c r="H18"/>
  <c r="I13"/>
  <c r="H13"/>
  <c r="I12"/>
  <c r="I39" s="1"/>
  <c r="H12"/>
  <c r="H39" s="1"/>
  <c r="J48" i="4"/>
  <c r="I48"/>
  <c r="I47" s="1"/>
  <c r="H48"/>
  <c r="J47"/>
  <c r="H47"/>
  <c r="J41"/>
  <c r="I41"/>
  <c r="I40" s="1"/>
  <c r="H41"/>
  <c r="J40"/>
  <c r="H40"/>
  <c r="J36"/>
  <c r="J35" s="1"/>
  <c r="I36"/>
  <c r="I35" s="1"/>
  <c r="H36"/>
  <c r="H35"/>
  <c r="J32"/>
  <c r="I32"/>
  <c r="H32"/>
  <c r="J27"/>
  <c r="J19" s="1"/>
  <c r="I27"/>
  <c r="H27"/>
  <c r="H19" s="1"/>
  <c r="H18" s="1"/>
  <c r="I19"/>
  <c r="I18" s="1"/>
  <c r="K80" i="3"/>
  <c r="Q80" s="1"/>
  <c r="K79"/>
  <c r="F79"/>
  <c r="Q79" s="1"/>
  <c r="K78"/>
  <c r="F78"/>
  <c r="Q78" s="1"/>
  <c r="F77"/>
  <c r="K76"/>
  <c r="F76"/>
  <c r="Q76" s="1"/>
  <c r="P75"/>
  <c r="O75"/>
  <c r="N75"/>
  <c r="M75"/>
  <c r="L75"/>
  <c r="K75" s="1"/>
  <c r="J75"/>
  <c r="I75"/>
  <c r="H75"/>
  <c r="H74" s="1"/>
  <c r="G75"/>
  <c r="F75"/>
  <c r="K74"/>
  <c r="J74"/>
  <c r="I74"/>
  <c r="G74"/>
  <c r="K73"/>
  <c r="F73"/>
  <c r="Q73" s="1"/>
  <c r="K72"/>
  <c r="F72"/>
  <c r="Q72" s="1"/>
  <c r="K71"/>
  <c r="F71"/>
  <c r="Q71" s="1"/>
  <c r="K70"/>
  <c r="F70"/>
  <c r="Q70" s="1"/>
  <c r="K69"/>
  <c r="F69"/>
  <c r="Q69" s="1"/>
  <c r="K68"/>
  <c r="F68"/>
  <c r="Q68" s="1"/>
  <c r="K67"/>
  <c r="F67"/>
  <c r="Q67" s="1"/>
  <c r="K66"/>
  <c r="F66"/>
  <c r="Q66" s="1"/>
  <c r="Q64"/>
  <c r="F64"/>
  <c r="Q63"/>
  <c r="F63"/>
  <c r="P62"/>
  <c r="O62"/>
  <c r="N62"/>
  <c r="M62"/>
  <c r="L62"/>
  <c r="K62"/>
  <c r="J62"/>
  <c r="I62"/>
  <c r="H62"/>
  <c r="G62"/>
  <c r="G61" s="1"/>
  <c r="F62"/>
  <c r="Q62" s="1"/>
  <c r="P61"/>
  <c r="K61"/>
  <c r="I61"/>
  <c r="H61"/>
  <c r="F61"/>
  <c r="Q61" s="1"/>
  <c r="K60"/>
  <c r="F60"/>
  <c r="Q60" s="1"/>
  <c r="Q59"/>
  <c r="F59"/>
  <c r="K58"/>
  <c r="F58"/>
  <c r="Q58" s="1"/>
  <c r="P57"/>
  <c r="O57"/>
  <c r="N57"/>
  <c r="M57"/>
  <c r="L57"/>
  <c r="K57"/>
  <c r="J57"/>
  <c r="I57"/>
  <c r="H57"/>
  <c r="G57"/>
  <c r="F57"/>
  <c r="F56"/>
  <c r="Q56" s="1"/>
  <c r="F55"/>
  <c r="K54"/>
  <c r="F54"/>
  <c r="Q54" s="1"/>
  <c r="K53"/>
  <c r="F53"/>
  <c r="Q53" s="1"/>
  <c r="F52"/>
  <c r="K51"/>
  <c r="F51"/>
  <c r="Q51" s="1"/>
  <c r="K50"/>
  <c r="F50"/>
  <c r="Q50" s="1"/>
  <c r="F49"/>
  <c r="Q49" s="1"/>
  <c r="F48"/>
  <c r="Q48" s="1"/>
  <c r="F47"/>
  <c r="Q47" s="1"/>
  <c r="K46"/>
  <c r="F46"/>
  <c r="Q46" s="1"/>
  <c r="P45"/>
  <c r="O45"/>
  <c r="N45"/>
  <c r="M45"/>
  <c r="L45"/>
  <c r="K45"/>
  <c r="J45"/>
  <c r="I45"/>
  <c r="H45"/>
  <c r="G45"/>
  <c r="F45"/>
  <c r="Q45" s="1"/>
  <c r="P44"/>
  <c r="O44"/>
  <c r="N44"/>
  <c r="M44"/>
  <c r="L44"/>
  <c r="L81" s="1"/>
  <c r="K44"/>
  <c r="J44"/>
  <c r="I44"/>
  <c r="H44"/>
  <c r="G44"/>
  <c r="F44"/>
  <c r="Q44" s="1"/>
  <c r="K43"/>
  <c r="F43"/>
  <c r="Q43" s="1"/>
  <c r="K42"/>
  <c r="G42"/>
  <c r="F42"/>
  <c r="Q42" s="1"/>
  <c r="F41"/>
  <c r="Q41" s="1"/>
  <c r="K40"/>
  <c r="F40"/>
  <c r="Q40" s="1"/>
  <c r="K39"/>
  <c r="F39"/>
  <c r="Q39" s="1"/>
  <c r="K38"/>
  <c r="F38"/>
  <c r="Q38" s="1"/>
  <c r="K37"/>
  <c r="F37"/>
  <c r="Q37" s="1"/>
  <c r="K36"/>
  <c r="F36"/>
  <c r="Q36" s="1"/>
  <c r="K35"/>
  <c r="F35"/>
  <c r="Q35" s="1"/>
  <c r="K34"/>
  <c r="F34"/>
  <c r="Q34" s="1"/>
  <c r="K33"/>
  <c r="F33"/>
  <c r="Q33" s="1"/>
  <c r="P32"/>
  <c r="O32"/>
  <c r="N32"/>
  <c r="M32"/>
  <c r="L32"/>
  <c r="K32"/>
  <c r="J32"/>
  <c r="I32"/>
  <c r="H32"/>
  <c r="G32"/>
  <c r="F32"/>
  <c r="Q32" s="1"/>
  <c r="P31"/>
  <c r="M31"/>
  <c r="K31"/>
  <c r="J31"/>
  <c r="I31"/>
  <c r="H31"/>
  <c r="G31"/>
  <c r="F31"/>
  <c r="Q31" s="1"/>
  <c r="K30"/>
  <c r="Q30" s="1"/>
  <c r="K29"/>
  <c r="Q29" s="1"/>
  <c r="K28"/>
  <c r="Q28" s="1"/>
  <c r="K27"/>
  <c r="Q27" s="1"/>
  <c r="K26"/>
  <c r="F26"/>
  <c r="Q26" s="1"/>
  <c r="Q25"/>
  <c r="F25"/>
  <c r="Q24"/>
  <c r="F24"/>
  <c r="K23"/>
  <c r="F23"/>
  <c r="Q23" s="1"/>
  <c r="Q22"/>
  <c r="Q21"/>
  <c r="K20"/>
  <c r="F20"/>
  <c r="Q20" s="1"/>
  <c r="K19"/>
  <c r="F19"/>
  <c r="Q19" s="1"/>
  <c r="P18"/>
  <c r="O18"/>
  <c r="N18"/>
  <c r="M18"/>
  <c r="L18"/>
  <c r="K18"/>
  <c r="J18"/>
  <c r="I18"/>
  <c r="H18"/>
  <c r="G18"/>
  <c r="F18"/>
  <c r="Q18" s="1"/>
  <c r="Q17" s="1"/>
  <c r="P17"/>
  <c r="P81" s="1"/>
  <c r="M17"/>
  <c r="M81" s="1"/>
  <c r="K17"/>
  <c r="K81" s="1"/>
  <c r="J17"/>
  <c r="J81" s="1"/>
  <c r="I17"/>
  <c r="I81" s="1"/>
  <c r="H17"/>
  <c r="G17"/>
  <c r="G81" s="1"/>
  <c r="F17"/>
  <c r="C25" i="2"/>
  <c r="C23"/>
  <c r="C22"/>
  <c r="C21"/>
  <c r="C19"/>
  <c r="C18"/>
  <c r="C15"/>
  <c r="C14"/>
  <c r="C77" i="1"/>
  <c r="C76"/>
  <c r="C75"/>
  <c r="D74"/>
  <c r="C74"/>
  <c r="C73"/>
  <c r="D72"/>
  <c r="C72" s="1"/>
  <c r="C71"/>
  <c r="D70"/>
  <c r="C70"/>
  <c r="C69"/>
  <c r="D68"/>
  <c r="C68" s="1"/>
  <c r="D67"/>
  <c r="C67" s="1"/>
  <c r="D66"/>
  <c r="C66" s="1"/>
  <c r="C64"/>
  <c r="C63"/>
  <c r="C62"/>
  <c r="C61"/>
  <c r="C60"/>
  <c r="C59"/>
  <c r="E58"/>
  <c r="C58" s="1"/>
  <c r="F57"/>
  <c r="D57"/>
  <c r="C56"/>
  <c r="D55"/>
  <c r="C55"/>
  <c r="C54"/>
  <c r="D53"/>
  <c r="C53" s="1"/>
  <c r="C52"/>
  <c r="C51"/>
  <c r="D50"/>
  <c r="C50" s="1"/>
  <c r="F49"/>
  <c r="D49"/>
  <c r="C48"/>
  <c r="C47"/>
  <c r="E46"/>
  <c r="E45" s="1"/>
  <c r="E13" s="1"/>
  <c r="D46"/>
  <c r="C46"/>
  <c r="D45"/>
  <c r="C45" s="1"/>
  <c r="C44"/>
  <c r="C43"/>
  <c r="C42"/>
  <c r="D41"/>
  <c r="C41"/>
  <c r="C40"/>
  <c r="D39"/>
  <c r="C39" s="1"/>
  <c r="C38"/>
  <c r="C37"/>
  <c r="C36"/>
  <c r="C35"/>
  <c r="C34"/>
  <c r="C33"/>
  <c r="C32"/>
  <c r="C31"/>
  <c r="D30"/>
  <c r="C30" s="1"/>
  <c r="D29"/>
  <c r="C29" s="1"/>
  <c r="C28"/>
  <c r="D27"/>
  <c r="C27"/>
  <c r="C26"/>
  <c r="D25"/>
  <c r="C25" s="1"/>
  <c r="C24"/>
  <c r="D23"/>
  <c r="C23"/>
  <c r="C21"/>
  <c r="D20"/>
  <c r="C20" s="1"/>
  <c r="C19"/>
  <c r="C18"/>
  <c r="C17"/>
  <c r="C16"/>
  <c r="D15"/>
  <c r="C15" s="1"/>
  <c r="F14"/>
  <c r="E14"/>
  <c r="D14"/>
  <c r="C14" s="1"/>
  <c r="F13"/>
  <c r="F78" s="1"/>
  <c r="J55" i="4" l="1"/>
  <c r="J18"/>
  <c r="F81" i="3"/>
  <c r="Q57"/>
  <c r="Q75"/>
  <c r="F74"/>
  <c r="Q74" s="1"/>
  <c r="Q81" s="1"/>
  <c r="C49" i="1"/>
  <c r="E65"/>
  <c r="E78" s="1"/>
  <c r="F65"/>
  <c r="D22"/>
  <c r="E57"/>
  <c r="E49" s="1"/>
  <c r="C22" l="1"/>
  <c r="D13"/>
  <c r="C57"/>
  <c r="C13" l="1"/>
  <c r="D65"/>
  <c r="C65" l="1"/>
  <c r="C78" s="1"/>
  <c r="D78"/>
</calcChain>
</file>

<file path=xl/sharedStrings.xml><?xml version="1.0" encoding="utf-8"?>
<sst xmlns="http://schemas.openxmlformats.org/spreadsheetml/2006/main" count="477" uniqueCount="293">
  <si>
    <t>Додаток 1</t>
  </si>
  <si>
    <t>ДОХОДИ</t>
  </si>
  <si>
    <t>місцевого бюджету на  2022  рік</t>
  </si>
  <si>
    <t>(код бюджету)</t>
  </si>
  <si>
    <t>(грн)</t>
  </si>
  <si>
    <t>Код</t>
  </si>
  <si>
    <t>Найменування згідно з 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</si>
  <si>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</si>
  <si>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</si>
  <si>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</si>
  <si>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</si>
  <si>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</si>
  <si>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</si>
  <si>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11000000 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</si>
  <si>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</si>
  <si>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</si>
  <si>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11010100 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</si>
  <si>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</si>
  <si>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11010200 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</si>
  <si>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</si>
  <si>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</si>
  <si>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</si>
  <si>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</si>
  <si>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</si>
  <si>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11020000 </t>
  </si>
  <si>
    <t>Податок на прибуток підприємств</t>
  </si>
  <si>
    <t>11020200 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</si>
  <si>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</si>
  <si>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</si>
  <si>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</si>
  <si>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</si>
  <si>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</si>
  <si>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</si>
  <si>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14000000 </t>
  </si>
  <si>
    <t>Внутрішні податки на товари та послуги </t>
  </si>
  <si>
    <t>Акцизний податок з реалізації суб'єктами господарювання роздрібної торгівлі підакцизних товарів </t>
  </si>
  <si>
    <t>Місцеві податки та збори, що сплачуються (перераховуються) згідно з Податковим кодексом України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</si>
  <si>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</si>
  <si>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</si>
  <si>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</si>
  <si>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</si>
  <si>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</si>
  <si>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 </t>
  </si>
  <si>
    <t>Орендна плата з юридичних осіб</t>
  </si>
  <si>
    <t>Земельний податок з фізичних осіб </t>
  </si>
  <si>
    <t>Орендна плата з фізичних осіб</t>
  </si>
  <si>
    <t>18030000 </t>
  </si>
  <si>
    <t>Туристичний збір </t>
  </si>
  <si>
    <t>18030200 </t>
  </si>
  <si>
    <t>Туристичний збір, сплачений фізичними особами 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</si>
  <si>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</si>
  <si>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</si>
  <si>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</si>
  <si>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</si>
  <si>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</si>
  <si>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</si>
  <si>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</si>
  <si>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19000000 </t>
  </si>
  <si>
    <t>Інші податки та збори </t>
  </si>
  <si>
    <t>19010000 </t>
  </si>
  <si>
    <t>Екологічний податок </t>
  </si>
  <si>
    <t>19010100 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</si>
  <si>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вуглецю), </t>
  </si>
  <si>
    <t>19010300 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</si>
  <si>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</si>
  <si>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</si>
  <si>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</si>
  <si>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</si>
  <si>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</si>
  <si>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</si>
  <si>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</si>
  <si>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</si>
  <si>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</si>
  <si>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майновим комплексом та іншим майном, що перебуває в комунальній власності</t>
  </si>
  <si>
    <t xml:space="preserve">Державне мито </t>
  </si>
  <si>
    <t xml:space="preserve">Державне мито, що сплачуєтся за місцем розгляду та оформлення документів, у т.ч. за оформлення документів на спадщину і дорування </t>
  </si>
  <si>
    <t>25000000 </t>
  </si>
  <si>
    <t>Власні надходження бюджетних установ  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</si>
  <si>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</si>
  <si>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</si>
  <si>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</si>
  <si>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</si>
  <si>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</si>
  <si>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</t>
  </si>
  <si>
    <t>Доходи від операцій з капіталом</t>
  </si>
  <si>
    <t>Цільові фонди</t>
  </si>
  <si>
    <t>Усього доходів (без урахування міжбюджетних трансфертів)</t>
  </si>
  <si>
    <t>Офіційні трансферти</t>
  </si>
  <si>
    <t>41000000 </t>
  </si>
  <si>
    <t>Від органів державного управління  </t>
  </si>
  <si>
    <t>41020000 </t>
  </si>
  <si>
    <t>Дотації з державного бюджету місцевим бюджетам</t>
  </si>
  <si>
    <t>Базова дотація </t>
  </si>
  <si>
    <t>41030000 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</si>
  <si>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</si>
  <si>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</si>
  <si>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</si>
  <si>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</si>
  <si>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</si>
  <si>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</si>
  <si>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</si>
  <si>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х</t>
  </si>
  <si>
    <t>Разом доходів</t>
  </si>
  <si>
    <t>Додаток 2</t>
  </si>
  <si>
    <t>до  рішення Бородінської селищної ради</t>
  </si>
  <si>
    <t xml:space="preserve"> від 17.12.2021р.  № 221 -VIII</t>
  </si>
  <si>
    <t>ФІНАНСУВАННЯ</t>
  </si>
  <si>
    <t>місцевого бюджету на 2022 рік</t>
  </si>
  <si>
    <t xml:space="preserve">1554200000                                                                  Бородінської селищної ради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</si>
  <si>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</si>
  <si>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</si>
  <si>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</si>
  <si>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</si>
  <si>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</si>
  <si>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</si>
  <si>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</si>
  <si>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</si>
  <si>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</si>
  <si>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</si>
  <si>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</si>
  <si>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 xml:space="preserve">На початок періоду </t>
  </si>
  <si>
    <t>Передача коштів із загального до спеціального фонду бюджету (бюджету розвитку)</t>
  </si>
  <si>
    <t xml:space="preserve"> </t>
  </si>
  <si>
    <t>Додаток 3</t>
  </si>
  <si>
    <t xml:space="preserve">до  рішення Бородінської селищної ради  </t>
  </si>
  <si>
    <t>РОЗПОДІЛ</t>
  </si>
  <si>
    <t>видатків місцевого бюджету Бородінської селищної ради Болградського району Одеської області на 2022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</si>
  <si>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</si>
  <si>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</si>
  <si>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</si>
  <si>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</si>
  <si>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</si>
  <si>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</si>
  <si>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</si>
  <si>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</si>
  <si>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</si>
  <si>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</si>
  <si>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</si>
  <si>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О100000</t>
  </si>
  <si>
    <t>АППАРАТ БОРОДІНСЬКОЇ СЕЛИЩНОЇ РАДИ БОЛГРАДСЬКОГО РАЙОНУ ОДЕСЬКОЇ ОБЛАСТІ</t>
  </si>
  <si>
    <t>О110000</t>
  </si>
  <si>
    <t>Апарат Бородінської селищної ради Одеської області</t>
  </si>
  <si>
    <t>О110150</t>
  </si>
  <si>
    <t>О111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</si>
  <si>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рад, у т.ч.</t>
  </si>
  <si>
    <t>О111070</t>
  </si>
  <si>
    <t>О960</t>
  </si>
  <si>
    <t>Надання позашкільної освіти закладами позашкільної освіти, заходи із позашкільної роботи з дітьми</t>
  </si>
  <si>
    <t>О113140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</si>
  <si>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</si>
  <si>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на 2021-2023 роки</t>
  </si>
  <si>
    <t>О116020</t>
  </si>
  <si>
    <t>О620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</si>
  <si>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</si>
  <si>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розвитку комунальних підприємств КП "Благоустрій  Бородінської громади", КП "Весела Долина", КП "Височанське 2", КП "Лісне" Бородінської селищної ради Болградського району Одеської області на 2021-2026 роки</t>
  </si>
  <si>
    <t>Програма "Питна вода" Бородінської селищної ради на 2021-2022роки</t>
  </si>
  <si>
    <t>О116030</t>
  </si>
  <si>
    <t>Організація благоустрою населених пунктів</t>
  </si>
  <si>
    <t>О117363</t>
  </si>
  <si>
    <t>О490</t>
  </si>
  <si>
    <t>Виконання інвестиційних проєктів в рамках здійснення заходів щодо соціально-економічного розвитку окремих територій</t>
  </si>
  <si>
    <t xml:space="preserve">Виконання інвестиційних проєктів в рамках здійсненя заходів щодо соціально-економічного розвітку окремих територій </t>
  </si>
  <si>
    <t>О118340</t>
  </si>
  <si>
    <t>О540</t>
  </si>
  <si>
    <t>Природоохороні заходи за рахунок цільових фондів</t>
  </si>
  <si>
    <t>О600000</t>
  </si>
  <si>
    <t>Відділ освіти та у справах дітей Бородінської селищної ради</t>
  </si>
  <si>
    <t>О610000</t>
  </si>
  <si>
    <t>О611141</t>
  </si>
  <si>
    <t>О990</t>
  </si>
  <si>
    <t>Забезпечення діяльності інших закладів у сфері освіти</t>
  </si>
  <si>
    <t>О611021</t>
  </si>
  <si>
    <t>О921</t>
  </si>
  <si>
    <t>Надання загальної середньої освіти закладами загальної середньої освіти</t>
  </si>
  <si>
    <t>додаткова дотація</t>
  </si>
  <si>
    <t>за рахунок коштів місцевого бюджету</t>
  </si>
  <si>
    <t>інші видатки</t>
  </si>
  <si>
    <t>О611200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</si>
  <si>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</si>
  <si>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О611031</t>
  </si>
  <si>
    <t>О613140</t>
  </si>
  <si>
    <t>О613242</t>
  </si>
  <si>
    <t>Інші заходи у сфері соціального захисту і соціального забезпечення, у т.ч.</t>
  </si>
  <si>
    <t>одноразова допомога в розмірі шести прожиткових мінимумів дітям сиротам, дітям, позбавленим батьківського піклування, під опікою (піклуванням), при працевлаштуванні після закінчення навчального закладу.</t>
  </si>
  <si>
    <t>О800000</t>
  </si>
  <si>
    <t>Відділ соціального захисту, військового обліку та соціальних послуг Бородінської селищної ради</t>
  </si>
  <si>
    <t>О810000</t>
  </si>
  <si>
    <t>О810160</t>
  </si>
  <si>
    <t>О160</t>
  </si>
  <si>
    <t>Керівництво і управління у відповідній сфері у містах (місті Києві), селищах, селах, територіальних громадах</t>
  </si>
  <si>
    <t>О813032</t>
  </si>
  <si>
    <t xml:space="preserve">Надання пільг окремим категоріям громодян з оплати послуг зв'язку </t>
  </si>
  <si>
    <t>О813035</t>
  </si>
  <si>
    <t xml:space="preserve">Компенсаційні виплати за пільговий проїзд окремих категорій громадян на залізничному транспорті </t>
  </si>
  <si>
    <t>О813104</t>
  </si>
  <si>
    <t>Забезпечення соціальними послугами за місцем проживання громодян, які не здатні до самообслуговування у звязку з похилим віком, хворобою, інвалідностю</t>
  </si>
  <si>
    <t>О813124</t>
  </si>
  <si>
    <t xml:space="preserve">Створення та забезпечення діяльності спеціальних служб підтримки осіб, які постраждали від домашнього насильства  та /або насильства за ознакою статті </t>
  </si>
  <si>
    <t>О813140</t>
  </si>
  <si>
    <t>О813242</t>
  </si>
  <si>
    <t>Інші заходи у сфері соціального захисту і соціального забезпечення</t>
  </si>
  <si>
    <t>Комплексна програма соціальної підтримки населення Бородінської селищної ради на 2021 -2025 роки</t>
  </si>
  <si>
    <t xml:space="preserve">Програма поховання померлих одиноких громодян на 2021-2023роки </t>
  </si>
  <si>
    <t>О813160</t>
  </si>
  <si>
    <t xml:space="preserve">Надання соціальних гарантій фізичнимособам, які надають соціальни послуги громадянам похілого віку, особам з інвалідністю, хварим, які не здатні до самообслуговування і потребують сторонньої допомоги  </t>
  </si>
  <si>
    <t>Комунальне підприємство "Бородінський центр первинної медико-санітарної допомоги"</t>
  </si>
  <si>
    <t>О812111</t>
  </si>
  <si>
    <t>О726</t>
  </si>
  <si>
    <t>Первинна медична допомога населенню, що надається центрами первинної медичної (медико-санітарної) допомоги</t>
  </si>
  <si>
    <t>О812152</t>
  </si>
  <si>
    <t>О763</t>
  </si>
  <si>
    <t>Інши програми та изаходи у сфері охорони здоров'я</t>
  </si>
  <si>
    <t>Комплексна програма "Здоров'я "на 2021 -2025 роки</t>
  </si>
  <si>
    <t>Відділ культури, туризму, молоді спорту Бородінської селиної ради</t>
  </si>
  <si>
    <t xml:space="preserve">Надання спеціальної освіти мистецькими школами </t>
  </si>
  <si>
    <t>О824</t>
  </si>
  <si>
    <t>Забезпечення діяльності бібліотек</t>
  </si>
  <si>
    <t>О828</t>
  </si>
  <si>
    <t>Забезпечення діяльності палаців i будинків культури, клубів, центрів дозвілля та iнших клубних закладів</t>
  </si>
  <si>
    <t>О829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</si>
  <si>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</si>
  <si>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</si>
  <si>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 xml:space="preserve">Програма розвитку культури </t>
  </si>
  <si>
    <t>О810</t>
  </si>
  <si>
    <t>Проведення навчально-тренувальних зборів і змагань з олімпійських видів спорту</t>
  </si>
  <si>
    <t>Програма розвитку культури і спорту бородінської селищної ради</t>
  </si>
  <si>
    <t xml:space="preserve">Утримання та навчально-тренувальна робота комунальних дитячо-юнацьких спортивних шкіл </t>
  </si>
  <si>
    <t>Відділ фінансів, бухгалтерського обліку та звітності Бородінської селищної ради</t>
  </si>
  <si>
    <t>Субвенція з місцевого бюджету державному бюджету на виконання програм соціально-економічного розвитку регіонів</t>
  </si>
  <si>
    <t>О133</t>
  </si>
  <si>
    <t>Резервний фонд місцевого бюджету</t>
  </si>
  <si>
    <t>О180</t>
  </si>
  <si>
    <t>УСЬОГО</t>
  </si>
  <si>
    <t>від  17.12.2021р № 221-VIII</t>
  </si>
  <si>
    <t>Додаток 6</t>
  </si>
  <si>
    <t>до рішення Бородінської селищної ради</t>
  </si>
  <si>
    <t>від 17.12.2021р. № 221-VIII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</si>
  <si>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2022 році</t>
  </si>
  <si>
    <t xml:space="preserve"> (код бюджету)</t>
  </si>
  <si>
    <t>Найменування об'єкта будівництва /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</si>
  <si>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</si>
  <si>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</si>
  <si>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</si>
  <si>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</si>
  <si>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</si>
  <si>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вид будівельних робіт, у тому числі проектні роботи</t>
  </si>
  <si>
    <t xml:space="preserve">Капітальний ремонт адмінбудівлі Бородінської селищної ради </t>
  </si>
  <si>
    <t xml:space="preserve">Капітальний ремонт адмінбудівлі  в                   с.Надрічне </t>
  </si>
  <si>
    <t>Ітого</t>
  </si>
  <si>
    <t>О630</t>
  </si>
  <si>
    <t xml:space="preserve">Організація благоустрою населених пунктів </t>
  </si>
  <si>
    <t>Виготовлення та встановлення стели  "Бородінська громада"</t>
  </si>
  <si>
    <t>Благоустрій парку с.Надрічне</t>
  </si>
  <si>
    <t>Благоустрій с.Вознесенська ІІ</t>
  </si>
  <si>
    <t>Придбання дитячих майданчиків</t>
  </si>
  <si>
    <t>Будівництво розподільчого газопроводу низького тиску по селу Весела Долина Тарутинського району Одеської області</t>
  </si>
  <si>
    <t>Капітальний ремонт ЗОШ с.В-Долина</t>
  </si>
  <si>
    <t>Капітальний ремонт ЗОШ с.Височанка</t>
  </si>
  <si>
    <t>Створення та забезпечення діяльності спеціальних служб підтримки осіб, які постраждали від домашнього насильства  та/або насильства за ознакою статті</t>
  </si>
  <si>
    <t xml:space="preserve">Придбання меблів для денного центру соціально-психологічної допомоги особам, які постраждали від домашнього насильства та/або насильства за ознакою статті </t>
  </si>
  <si>
    <t xml:space="preserve">Інши програми та заходи у сфері охорони здоровья </t>
  </si>
  <si>
    <t>Капітальний ремонт ФАПу с.Височанка</t>
  </si>
  <si>
    <t>Капітальний ремонт ФАПу с.Миколаївка</t>
  </si>
  <si>
    <t>Придбання холодильника та сумку для вакцинації</t>
  </si>
  <si>
    <t>Капітальний ремонт  будинку культури с.Лісне</t>
  </si>
  <si>
    <t>Капітальний ремонт  будинку культури с.Височанське</t>
  </si>
  <si>
    <t>Капітальний ремонт  будинку культури с.Іванчанка</t>
  </si>
  <si>
    <t>Придбання легкового автомобіля</t>
  </si>
  <si>
    <t>Додаток 7</t>
  </si>
  <si>
    <t xml:space="preserve">до  рішення Бородінської селищної ради </t>
  </si>
  <si>
    <t>від  17.12.2021р. № 221-VIII</t>
  </si>
  <si>
    <t>витрат місцевого бюджету на реалізацію місцевих/регіональних програм у 2022 році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</si>
  <si>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</si>
  <si>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</si>
  <si>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Апарат Бородінської селищної ради Болградського району  Одеської області</t>
  </si>
  <si>
    <t>Програма  оздоровлення та відпочинку дітей на 2021-2023роки</t>
  </si>
  <si>
    <t>Рішення селищної ради від 11.02.2021 року №67-VIII</t>
  </si>
  <si>
    <t>Забезпечення функціонування підприємств, установ та організацій що виробляють, виконують та /або надають житлово-комунальні послуги</t>
  </si>
  <si>
    <t>Рішення селищної ради від 17.08.2021 року №165-VIII</t>
  </si>
  <si>
    <t>Рішення селищної ради від 11.03.2021 року №83-VIII</t>
  </si>
  <si>
    <t>Програма підтримки  розвитку сіл та селищ в Бородінській селищній раді на 2021-2025 роки</t>
  </si>
  <si>
    <t>Рішення селищної ради від 24.12.2020 року №48-VIII</t>
  </si>
  <si>
    <t>Одноразова допомога в розмірі шести прожиткових мінимумів дітям сиротам, дітям, позбавленим батьківського піклування, під опікою (піклуванням), при працевлаштуванні після закінчення навчального закладу.</t>
  </si>
  <si>
    <t>Програма поховання померлих одиноких громодян на 2021-2023роки</t>
  </si>
  <si>
    <t>Комунальне підприємство "Бородінський центр первинної медико-санітарноі допомоги"</t>
  </si>
  <si>
    <t xml:space="preserve">Інші програми та заходи у сфері охорони здоров'я </t>
  </si>
  <si>
    <t>Комплексна програма "Здоров'я" на 2021 -2025 роки</t>
  </si>
  <si>
    <t>Програма розвитку культури Бородінської селищної ради на 2021-2025 роки</t>
  </si>
  <si>
    <t>Програма розвитку культури і спорту Бородінської селищної ради на 2021-2025 роки</t>
  </si>
  <si>
    <t>Селищний голова                                                      Іван КЮССЕ</t>
  </si>
  <si>
    <t>Селищний голова                                                   Іван КЮССЕ</t>
  </si>
  <si>
    <t>до  рішення Бородінської селищної ради 17.12.2020р. № 221-VIII</t>
  </si>
  <si>
    <t>Бородінської селищної ради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</si>
</sst>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u/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</font>
    <font>
      <sz val="12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indexed="63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9" fillId="2" borderId="1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/>
    <xf numFmtId="0" fontId="0" fillId="0" borderId="0" xfId="0" applyFill="1" applyBorder="1" applyAlignment="1">
      <alignment vertical="top" wrapText="1"/>
    </xf>
    <xf numFmtId="0" fontId="12" fillId="0" borderId="0" xfId="0" applyFont="1"/>
    <xf numFmtId="0" fontId="1" fillId="0" borderId="0" xfId="0" applyFont="1" applyBorder="1" applyAlignment="1">
      <alignment horizontal="right" vertical="top" wrapText="1"/>
    </xf>
    <xf numFmtId="0" fontId="2" fillId="0" borderId="9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4" fillId="0" borderId="0" xfId="0" applyFont="1"/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0" xfId="0" applyFont="1"/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/>
    <xf numFmtId="0" fontId="21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21" fillId="0" borderId="22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top" wrapText="1"/>
    </xf>
    <xf numFmtId="4" fontId="21" fillId="0" borderId="19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4" fontId="26" fillId="0" borderId="23" xfId="0" applyNumberFormat="1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2" fillId="0" borderId="2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4" fontId="26" fillId="0" borderId="24" xfId="0" applyNumberFormat="1" applyFont="1" applyBorder="1" applyAlignment="1">
      <alignment horizontal="center" wrapText="1"/>
    </xf>
    <xf numFmtId="0" fontId="24" fillId="0" borderId="4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" fontId="27" fillId="0" borderId="25" xfId="0" applyNumberFormat="1" applyFont="1" applyBorder="1" applyAlignment="1">
      <alignment horizontal="center" wrapText="1"/>
    </xf>
    <xf numFmtId="0" fontId="28" fillId="0" borderId="0" xfId="0" applyFont="1"/>
    <xf numFmtId="0" fontId="21" fillId="0" borderId="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wrapText="1"/>
    </xf>
    <xf numFmtId="4" fontId="26" fillId="0" borderId="27" xfId="0" applyNumberFormat="1" applyFont="1" applyBorder="1" applyAlignment="1">
      <alignment horizontal="center" wrapText="1"/>
    </xf>
    <xf numFmtId="0" fontId="21" fillId="0" borderId="24" xfId="0" applyFont="1" applyBorder="1" applyAlignment="1">
      <alignment horizontal="center" vertical="center" wrapText="1"/>
    </xf>
    <xf numFmtId="4" fontId="26" fillId="0" borderId="28" xfId="0" applyNumberFormat="1" applyFont="1" applyBorder="1" applyAlignment="1">
      <alignment horizontal="center" wrapText="1"/>
    </xf>
    <xf numFmtId="2" fontId="21" fillId="0" borderId="2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 wrapText="1"/>
    </xf>
    <xf numFmtId="4" fontId="27" fillId="0" borderId="29" xfId="0" applyNumberFormat="1" applyFont="1" applyBorder="1" applyAlignment="1">
      <alignment horizont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4" fontId="26" fillId="0" borderId="31" xfId="0" applyNumberFormat="1" applyFont="1" applyBorder="1" applyAlignment="1">
      <alignment horizontal="center" wrapText="1"/>
    </xf>
    <xf numFmtId="2" fontId="21" fillId="0" borderId="32" xfId="0" applyNumberFormat="1" applyFont="1" applyBorder="1" applyAlignment="1">
      <alignment horizontal="center" wrapText="1"/>
    </xf>
    <xf numFmtId="0" fontId="22" fillId="0" borderId="2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4" fontId="21" fillId="0" borderId="18" xfId="0" applyNumberFormat="1" applyFont="1" applyBorder="1" applyAlignment="1">
      <alignment horizontal="center" vertical="center" wrapText="1"/>
    </xf>
    <xf numFmtId="4" fontId="26" fillId="3" borderId="31" xfId="0" applyNumberFormat="1" applyFont="1" applyFill="1" applyBorder="1" applyAlignment="1">
      <alignment horizontal="center" wrapText="1"/>
    </xf>
    <xf numFmtId="4" fontId="26" fillId="3" borderId="20" xfId="0" applyNumberFormat="1" applyFont="1" applyFill="1" applyBorder="1" applyAlignment="1">
      <alignment horizontal="center" wrapText="1"/>
    </xf>
    <xf numFmtId="4" fontId="26" fillId="3" borderId="27" xfId="0" applyNumberFormat="1" applyFont="1" applyFill="1" applyBorder="1" applyAlignment="1">
      <alignment horizontal="center" wrapText="1"/>
    </xf>
    <xf numFmtId="0" fontId="22" fillId="3" borderId="32" xfId="0" applyFont="1" applyFill="1" applyBorder="1" applyAlignment="1">
      <alignment horizontal="left" vertical="center" wrapText="1"/>
    </xf>
    <xf numFmtId="4" fontId="26" fillId="3" borderId="28" xfId="0" applyNumberFormat="1" applyFont="1" applyFill="1" applyBorder="1" applyAlignment="1">
      <alignment horizontal="center" wrapText="1"/>
    </xf>
    <xf numFmtId="0" fontId="24" fillId="0" borderId="17" xfId="0" applyFont="1" applyBorder="1" applyAlignment="1">
      <alignment horizontal="center" vertical="center" wrapText="1"/>
    </xf>
    <xf numFmtId="0" fontId="22" fillId="3" borderId="20" xfId="0" applyFont="1" applyFill="1" applyBorder="1" applyAlignment="1">
      <alignment vertical="center" wrapText="1"/>
    </xf>
    <xf numFmtId="4" fontId="26" fillId="3" borderId="34" xfId="0" applyNumberFormat="1" applyFont="1" applyFill="1" applyBorder="1" applyAlignment="1">
      <alignment horizontal="center" wrapText="1"/>
    </xf>
    <xf numFmtId="4" fontId="26" fillId="3" borderId="25" xfId="0" applyNumberFormat="1" applyFont="1" applyFill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wrapText="1"/>
    </xf>
    <xf numFmtId="0" fontId="22" fillId="0" borderId="32" xfId="0" applyFont="1" applyBorder="1" applyAlignment="1">
      <alignment horizontal="left" vertical="center" wrapText="1"/>
    </xf>
    <xf numFmtId="0" fontId="21" fillId="0" borderId="4" xfId="0" applyFont="1" applyBorder="1" applyAlignment="1">
      <alignment vertical="center" wrapText="1"/>
    </xf>
    <xf numFmtId="4" fontId="26" fillId="0" borderId="26" xfId="0" applyNumberFormat="1" applyFont="1" applyBorder="1" applyAlignment="1">
      <alignment horizontal="center" wrapText="1"/>
    </xf>
    <xf numFmtId="0" fontId="21" fillId="0" borderId="35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4" fontId="27" fillId="0" borderId="23" xfId="0" applyNumberFormat="1" applyFont="1" applyBorder="1" applyAlignment="1">
      <alignment horizontal="center" wrapText="1"/>
    </xf>
    <xf numFmtId="0" fontId="13" fillId="0" borderId="0" xfId="0" applyFont="1"/>
    <xf numFmtId="0" fontId="1" fillId="0" borderId="0" xfId="0" applyFont="1"/>
    <xf numFmtId="0" fontId="23" fillId="0" borderId="0" xfId="0" applyFont="1" applyBorder="1"/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left" vertical="top" wrapText="1"/>
    </xf>
    <xf numFmtId="0" fontId="33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vertical="center" wrapText="1"/>
    </xf>
    <xf numFmtId="0" fontId="32" fillId="0" borderId="4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0" borderId="36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on.rada.gov.ua/rada/show/2755-17" TargetMode="External"/><Relationship Id="rId1" Type="http://schemas.openxmlformats.org/officeDocument/2006/relationships/hyperlink" Target="https://zakon.rada.gov.ua/laws/show/v0011201-1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workbookViewId="0">
      <selection activeCell="E8" sqref="E8"/>
    </sheetView>
  </sheetViews>
  <sheetFormatPr defaultRowHeight="15"/>
  <cols>
    <col min="1" max="1" width="12.140625" customWidth="1"/>
    <col min="2" max="2" width="50.7109375" customWidth="1"/>
    <col min="3" max="3" width="11.28515625" customWidth="1"/>
    <col min="4" max="5" width="11.42578125" customWidth="1"/>
    <col min="6" max="6" width="10.85546875" customWidth="1"/>
  </cols>
  <sheetData>
    <row r="1" spans="1:6" ht="15.75">
      <c r="A1" s="144"/>
      <c r="D1" s="146" t="s">
        <v>0</v>
      </c>
      <c r="E1" s="146"/>
      <c r="F1" s="146"/>
    </row>
    <row r="2" spans="1:6" ht="34.5" customHeight="1">
      <c r="A2" s="144"/>
      <c r="D2" s="147" t="s">
        <v>291</v>
      </c>
      <c r="E2" s="147"/>
      <c r="F2" s="147"/>
    </row>
    <row r="3" spans="1:6" ht="15.75">
      <c r="A3" s="144"/>
      <c r="D3" s="23"/>
      <c r="E3" s="23"/>
      <c r="F3" s="144"/>
    </row>
    <row r="4" spans="1:6" ht="15.75">
      <c r="A4" s="144"/>
      <c r="D4" s="23"/>
      <c r="E4" s="23"/>
      <c r="F4" s="144"/>
    </row>
    <row r="5" spans="1:6" ht="18.75">
      <c r="A5" s="1"/>
      <c r="B5" s="148" t="s">
        <v>1</v>
      </c>
      <c r="C5" s="148"/>
    </row>
    <row r="6" spans="1:6" ht="18.75">
      <c r="B6" s="149" t="s">
        <v>2</v>
      </c>
      <c r="C6" s="149"/>
    </row>
    <row r="7" spans="1:6" ht="18.75">
      <c r="A7" s="145">
        <v>1554200000</v>
      </c>
      <c r="B7" s="156" t="s">
        <v>292</v>
      </c>
      <c r="C7" s="156"/>
    </row>
    <row r="8" spans="1:6" ht="25.5">
      <c r="A8" s="50" t="s">
        <v>3</v>
      </c>
      <c r="B8" s="13"/>
    </row>
    <row r="9" spans="1:6" ht="16.5" thickBot="1">
      <c r="F9" s="2" t="s">
        <v>4</v>
      </c>
    </row>
    <row r="10" spans="1:6" ht="15.75" thickBot="1">
      <c r="A10" s="150" t="s">
        <v>5</v>
      </c>
      <c r="B10" s="152" t="s">
        <v>6</v>
      </c>
      <c r="C10" s="150" t="s">
        <v>7</v>
      </c>
      <c r="D10" s="150" t="s">
        <v>8</v>
      </c>
      <c r="E10" s="154" t="s">
        <v>9</v>
      </c>
      <c r="F10" s="155"/>
    </row>
    <row r="11" spans="1:6" ht="51.75" thickBot="1">
      <c r="A11" s="151"/>
      <c r="B11" s="153"/>
      <c r="C11" s="151"/>
      <c r="D11" s="151"/>
      <c r="E11" s="3" t="s">
        <v>10</v>
      </c>
      <c r="F11" s="3" t="s">
        <v>11</v>
      </c>
    </row>
    <row r="12" spans="1:6" ht="15.75" thickBot="1">
      <c r="A12" s="4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ht="16.5" thickBot="1">
      <c r="A13" s="5">
        <v>10000000</v>
      </c>
      <c r="B13" s="6" t="s">
        <v>12</v>
      </c>
      <c r="C13" s="7">
        <f t="shared" ref="C13:C15" si="0">D13+E13</f>
        <v>71882865</v>
      </c>
      <c r="D13" s="7">
        <f>D14+D22+D27+D29+D45</f>
        <v>71824075</v>
      </c>
      <c r="E13" s="7">
        <f t="shared" ref="E13:F13" si="1">E14+E22+E27+E29+E45</f>
        <v>58790</v>
      </c>
      <c r="F13" s="7">
        <f t="shared" si="1"/>
        <v>0</v>
      </c>
    </row>
    <row r="14" spans="1:6" ht="32.25" thickBot="1">
      <c r="A14" s="8" t="s">
        <v>13</v>
      </c>
      <c r="B14" s="9" t="s">
        <v>14</v>
      </c>
      <c r="C14" s="7">
        <f t="shared" si="0"/>
        <v>28352538</v>
      </c>
      <c r="D14" s="7">
        <f>D15+D20</f>
        <v>28352538</v>
      </c>
      <c r="E14" s="7">
        <f t="shared" ref="E14:F14" si="2">E15+E20</f>
        <v>0</v>
      </c>
      <c r="F14" s="7">
        <f t="shared" si="2"/>
        <v>0</v>
      </c>
    </row>
    <row r="15" spans="1:6" ht="16.5" thickBot="1">
      <c r="A15" s="8">
        <v>11010000</v>
      </c>
      <c r="B15" s="10" t="s">
        <v>15</v>
      </c>
      <c r="C15" s="7">
        <f t="shared" si="0"/>
        <v>28339338</v>
      </c>
      <c r="D15" s="7">
        <f>SUM(D16:D19)</f>
        <v>28339338</v>
      </c>
      <c r="E15" s="7"/>
      <c r="F15" s="7"/>
    </row>
    <row r="16" spans="1:6" ht="48" thickBot="1">
      <c r="A16" s="8" t="s">
        <v>16</v>
      </c>
      <c r="B16" s="10" t="s">
        <v>17</v>
      </c>
      <c r="C16" s="7">
        <f>D16+E16</f>
        <v>19610280</v>
      </c>
      <c r="D16" s="7">
        <v>19610280</v>
      </c>
      <c r="E16" s="7"/>
      <c r="F16" s="7"/>
    </row>
    <row r="17" spans="1:6" ht="79.5" thickBot="1">
      <c r="A17" s="8" t="s">
        <v>18</v>
      </c>
      <c r="B17" s="10" t="s">
        <v>19</v>
      </c>
      <c r="C17" s="7">
        <f t="shared" ref="C17:C77" si="3">D17+E17</f>
        <v>2074800</v>
      </c>
      <c r="D17" s="7">
        <v>2074800</v>
      </c>
      <c r="E17" s="7"/>
      <c r="F17" s="7"/>
    </row>
    <row r="18" spans="1:6" ht="48" thickBot="1">
      <c r="A18" s="8" t="s">
        <v>20</v>
      </c>
      <c r="B18" s="10" t="s">
        <v>21</v>
      </c>
      <c r="C18" s="7">
        <f t="shared" si="3"/>
        <v>6495000</v>
      </c>
      <c r="D18" s="7">
        <v>6495000</v>
      </c>
      <c r="E18" s="7"/>
      <c r="F18" s="7"/>
    </row>
    <row r="19" spans="1:6" ht="48" thickBot="1">
      <c r="A19" s="8" t="s">
        <v>22</v>
      </c>
      <c r="B19" s="10" t="s">
        <v>23</v>
      </c>
      <c r="C19" s="7">
        <f t="shared" si="3"/>
        <v>159258</v>
      </c>
      <c r="D19" s="7">
        <v>159258</v>
      </c>
      <c r="E19" s="7"/>
      <c r="F19" s="7"/>
    </row>
    <row r="20" spans="1:6" ht="16.5" thickBot="1">
      <c r="A20" s="8" t="s">
        <v>24</v>
      </c>
      <c r="B20" s="9" t="s">
        <v>25</v>
      </c>
      <c r="C20" s="7">
        <f t="shared" si="3"/>
        <v>13200</v>
      </c>
      <c r="D20" s="7">
        <f>D21</f>
        <v>13200</v>
      </c>
      <c r="E20" s="7"/>
      <c r="F20" s="7"/>
    </row>
    <row r="21" spans="1:6" ht="32.25" thickBot="1">
      <c r="A21" s="8" t="s">
        <v>26</v>
      </c>
      <c r="B21" s="10" t="s">
        <v>27</v>
      </c>
      <c r="C21" s="7">
        <f t="shared" si="3"/>
        <v>13200</v>
      </c>
      <c r="D21" s="7">
        <v>13200</v>
      </c>
      <c r="E21" s="7"/>
      <c r="F21" s="7"/>
    </row>
    <row r="22" spans="1:6" ht="32.25" thickBot="1">
      <c r="A22" s="8">
        <v>13000000</v>
      </c>
      <c r="B22" s="9" t="s">
        <v>28</v>
      </c>
      <c r="C22" s="7">
        <f t="shared" si="3"/>
        <v>17710</v>
      </c>
      <c r="D22" s="7">
        <f>D23+D25</f>
        <v>17710</v>
      </c>
      <c r="E22" s="7"/>
      <c r="F22" s="7"/>
    </row>
    <row r="23" spans="1:6" ht="32.25" thickBot="1">
      <c r="A23" s="8">
        <v>13010000</v>
      </c>
      <c r="B23" s="10" t="s">
        <v>29</v>
      </c>
      <c r="C23" s="7">
        <f t="shared" si="3"/>
        <v>5720</v>
      </c>
      <c r="D23" s="7">
        <f>D24</f>
        <v>5720</v>
      </c>
      <c r="E23" s="7"/>
      <c r="F23" s="7"/>
    </row>
    <row r="24" spans="1:6" ht="79.5" thickBot="1">
      <c r="A24" s="8">
        <v>13010200</v>
      </c>
      <c r="B24" s="10" t="s">
        <v>30</v>
      </c>
      <c r="C24" s="7">
        <f t="shared" si="3"/>
        <v>5720</v>
      </c>
      <c r="D24" s="7">
        <v>5720</v>
      </c>
      <c r="E24" s="7"/>
      <c r="F24" s="7"/>
    </row>
    <row r="25" spans="1:6" ht="32.25" thickBot="1">
      <c r="A25" s="8">
        <v>13030000</v>
      </c>
      <c r="B25" s="10" t="s">
        <v>31</v>
      </c>
      <c r="C25" s="7">
        <f t="shared" si="3"/>
        <v>11990</v>
      </c>
      <c r="D25" s="7">
        <f>D26</f>
        <v>11990</v>
      </c>
      <c r="E25" s="7"/>
      <c r="F25" s="7"/>
    </row>
    <row r="26" spans="1:6" ht="48" thickBot="1">
      <c r="A26" s="8">
        <v>13030100</v>
      </c>
      <c r="B26" s="10" t="s">
        <v>32</v>
      </c>
      <c r="C26" s="7">
        <f t="shared" si="3"/>
        <v>11990</v>
      </c>
      <c r="D26" s="7">
        <v>11990</v>
      </c>
      <c r="E26" s="7"/>
      <c r="F26" s="7"/>
    </row>
    <row r="27" spans="1:6" ht="16.5" thickBot="1">
      <c r="A27" s="8" t="s">
        <v>33</v>
      </c>
      <c r="B27" s="9" t="s">
        <v>34</v>
      </c>
      <c r="C27" s="7">
        <f t="shared" si="3"/>
        <v>110000</v>
      </c>
      <c r="D27" s="7">
        <f>D28</f>
        <v>110000</v>
      </c>
      <c r="E27" s="7"/>
      <c r="F27" s="7"/>
    </row>
    <row r="28" spans="1:6" ht="48" thickBot="1">
      <c r="A28" s="8">
        <v>14040000</v>
      </c>
      <c r="B28" s="10" t="s">
        <v>35</v>
      </c>
      <c r="C28" s="7">
        <f t="shared" si="3"/>
        <v>110000</v>
      </c>
      <c r="D28" s="7">
        <v>110000</v>
      </c>
      <c r="E28" s="7"/>
      <c r="F28" s="7"/>
    </row>
    <row r="29" spans="1:6" ht="45.75" thickBot="1">
      <c r="A29" s="8">
        <v>18000000</v>
      </c>
      <c r="B29" s="11" t="s">
        <v>36</v>
      </c>
      <c r="C29" s="7">
        <f t="shared" si="3"/>
        <v>43343827</v>
      </c>
      <c r="D29" s="7">
        <f>D30+D39+D41</f>
        <v>43343827</v>
      </c>
      <c r="E29" s="7"/>
      <c r="F29" s="7"/>
    </row>
    <row r="30" spans="1:6" ht="16.5" thickBot="1">
      <c r="A30" s="8">
        <v>18010000</v>
      </c>
      <c r="B30" s="10" t="s">
        <v>37</v>
      </c>
      <c r="C30" s="7">
        <f t="shared" si="3"/>
        <v>24492820</v>
      </c>
      <c r="D30" s="7">
        <f>SUM(D31:D38)</f>
        <v>24492820</v>
      </c>
      <c r="E30" s="7"/>
      <c r="F30" s="7"/>
    </row>
    <row r="31" spans="1:6" ht="63.75" thickBot="1">
      <c r="A31" s="8">
        <v>18010100</v>
      </c>
      <c r="B31" s="10" t="s">
        <v>38</v>
      </c>
      <c r="C31" s="7">
        <f>D31+E31</f>
        <v>3740</v>
      </c>
      <c r="D31" s="7">
        <v>3740</v>
      </c>
      <c r="E31" s="7"/>
      <c r="F31" s="7"/>
    </row>
    <row r="32" spans="1:6" ht="63.75" thickBot="1">
      <c r="A32" s="8">
        <v>18010200</v>
      </c>
      <c r="B32" s="10" t="s">
        <v>39</v>
      </c>
      <c r="C32" s="7">
        <f>D32+E32</f>
        <v>12540</v>
      </c>
      <c r="D32" s="7">
        <v>12540</v>
      </c>
      <c r="E32" s="7"/>
      <c r="F32" s="7"/>
    </row>
    <row r="33" spans="1:6" ht="63.75" thickBot="1">
      <c r="A33" s="8">
        <v>18010300</v>
      </c>
      <c r="B33" s="10" t="s">
        <v>40</v>
      </c>
      <c r="C33" s="7">
        <f t="shared" si="3"/>
        <v>23320</v>
      </c>
      <c r="D33" s="7">
        <v>23320</v>
      </c>
      <c r="E33" s="7"/>
      <c r="F33" s="7"/>
    </row>
    <row r="34" spans="1:6" ht="63.75" thickBot="1">
      <c r="A34" s="8">
        <v>18010400</v>
      </c>
      <c r="B34" s="10" t="s">
        <v>41</v>
      </c>
      <c r="C34" s="7">
        <f t="shared" si="3"/>
        <v>362670</v>
      </c>
      <c r="D34" s="7">
        <v>362670</v>
      </c>
      <c r="E34" s="7"/>
      <c r="F34" s="7"/>
    </row>
    <row r="35" spans="1:6" ht="16.5" thickBot="1">
      <c r="A35" s="8">
        <v>18010500</v>
      </c>
      <c r="B35" s="10" t="s">
        <v>42</v>
      </c>
      <c r="C35" s="7">
        <f t="shared" si="3"/>
        <v>6176720</v>
      </c>
      <c r="D35" s="7">
        <v>6176720</v>
      </c>
      <c r="E35" s="7"/>
      <c r="F35" s="7"/>
    </row>
    <row r="36" spans="1:6" ht="16.5" thickBot="1">
      <c r="A36" s="8">
        <v>18010600</v>
      </c>
      <c r="B36" s="10" t="s">
        <v>43</v>
      </c>
      <c r="C36" s="7">
        <f t="shared" si="3"/>
        <v>12536040</v>
      </c>
      <c r="D36" s="7">
        <v>12536040</v>
      </c>
      <c r="E36" s="7"/>
      <c r="F36" s="7"/>
    </row>
    <row r="37" spans="1:6" ht="16.5" thickBot="1">
      <c r="A37" s="8">
        <v>18010700</v>
      </c>
      <c r="B37" s="10" t="s">
        <v>44</v>
      </c>
      <c r="C37" s="7">
        <f t="shared" si="3"/>
        <v>2072290</v>
      </c>
      <c r="D37" s="7">
        <v>2072290</v>
      </c>
      <c r="E37" s="7"/>
      <c r="F37" s="7"/>
    </row>
    <row r="38" spans="1:6" ht="16.5" thickBot="1">
      <c r="A38" s="8">
        <v>18010900</v>
      </c>
      <c r="B38" s="10" t="s">
        <v>45</v>
      </c>
      <c r="C38" s="7">
        <f t="shared" si="3"/>
        <v>3305500</v>
      </c>
      <c r="D38" s="7">
        <v>3305500</v>
      </c>
      <c r="E38" s="7"/>
      <c r="F38" s="7"/>
    </row>
    <row r="39" spans="1:6" ht="16.5" thickBot="1">
      <c r="A39" s="8" t="s">
        <v>46</v>
      </c>
      <c r="B39" s="10" t="s">
        <v>47</v>
      </c>
      <c r="C39" s="7">
        <f t="shared" si="3"/>
        <v>13607</v>
      </c>
      <c r="D39" s="7">
        <f>D40</f>
        <v>13607</v>
      </c>
      <c r="E39" s="7"/>
      <c r="F39" s="7"/>
    </row>
    <row r="40" spans="1:6" ht="32.25" thickBot="1">
      <c r="A40" s="8" t="s">
        <v>48</v>
      </c>
      <c r="B40" s="10" t="s">
        <v>49</v>
      </c>
      <c r="C40" s="7">
        <f t="shared" si="3"/>
        <v>13607</v>
      </c>
      <c r="D40" s="7">
        <v>13607</v>
      </c>
      <c r="E40" s="7"/>
      <c r="F40" s="7"/>
    </row>
    <row r="41" spans="1:6" ht="16.5" thickBot="1">
      <c r="A41" s="8" t="s">
        <v>50</v>
      </c>
      <c r="B41" s="9" t="s">
        <v>51</v>
      </c>
      <c r="C41" s="7">
        <f t="shared" si="3"/>
        <v>18837400</v>
      </c>
      <c r="D41" s="7">
        <f>SUM(D42:D44)</f>
        <v>18837400</v>
      </c>
      <c r="E41" s="7"/>
      <c r="F41" s="7"/>
    </row>
    <row r="42" spans="1:6" ht="16.5" thickBot="1">
      <c r="A42" s="8" t="s">
        <v>52</v>
      </c>
      <c r="B42" s="10" t="s">
        <v>53</v>
      </c>
      <c r="C42" s="7">
        <f t="shared" si="3"/>
        <v>15400</v>
      </c>
      <c r="D42" s="7">
        <v>15400</v>
      </c>
      <c r="E42" s="7"/>
      <c r="F42" s="7"/>
    </row>
    <row r="43" spans="1:6" ht="16.5" thickBot="1">
      <c r="A43" s="8" t="s">
        <v>54</v>
      </c>
      <c r="B43" s="10" t="s">
        <v>55</v>
      </c>
      <c r="C43" s="7">
        <f t="shared" si="3"/>
        <v>4686000</v>
      </c>
      <c r="D43" s="7">
        <v>4686000</v>
      </c>
      <c r="E43" s="7"/>
      <c r="F43" s="7"/>
    </row>
    <row r="44" spans="1:6" ht="79.5" thickBot="1">
      <c r="A44" s="8">
        <v>18050500</v>
      </c>
      <c r="B44" s="10" t="s">
        <v>56</v>
      </c>
      <c r="C44" s="7">
        <f t="shared" si="3"/>
        <v>14136000</v>
      </c>
      <c r="D44" s="7">
        <v>14136000</v>
      </c>
      <c r="E44" s="7"/>
      <c r="F44" s="7"/>
    </row>
    <row r="45" spans="1:6" ht="16.5" thickBot="1">
      <c r="A45" s="8" t="s">
        <v>57</v>
      </c>
      <c r="B45" s="9" t="s">
        <v>58</v>
      </c>
      <c r="C45" s="7">
        <f>D45+E45</f>
        <v>58790</v>
      </c>
      <c r="D45" s="7">
        <f>D46</f>
        <v>0</v>
      </c>
      <c r="E45" s="7">
        <f>E46</f>
        <v>58790</v>
      </c>
      <c r="F45" s="7"/>
    </row>
    <row r="46" spans="1:6" ht="16.5" thickBot="1">
      <c r="A46" s="8" t="s">
        <v>59</v>
      </c>
      <c r="B46" s="10" t="s">
        <v>60</v>
      </c>
      <c r="C46" s="7">
        <f t="shared" si="3"/>
        <v>58790</v>
      </c>
      <c r="D46" s="7">
        <f>SUM(D47:D48)</f>
        <v>0</v>
      </c>
      <c r="E46" s="7">
        <f>SUM(E47:E48)</f>
        <v>58790</v>
      </c>
      <c r="F46" s="7"/>
    </row>
    <row r="47" spans="1:6" ht="79.5" thickBot="1">
      <c r="A47" s="8" t="s">
        <v>61</v>
      </c>
      <c r="B47" s="10" t="s">
        <v>62</v>
      </c>
      <c r="C47" s="7">
        <f t="shared" si="3"/>
        <v>24800</v>
      </c>
      <c r="D47" s="7"/>
      <c r="E47" s="7">
        <v>24800</v>
      </c>
      <c r="F47" s="7"/>
    </row>
    <row r="48" spans="1:6" ht="63.75" thickBot="1">
      <c r="A48" s="8" t="s">
        <v>63</v>
      </c>
      <c r="B48" s="10" t="s">
        <v>64</v>
      </c>
      <c r="C48" s="7">
        <f t="shared" si="3"/>
        <v>33990</v>
      </c>
      <c r="D48" s="7"/>
      <c r="E48" s="7">
        <v>33990</v>
      </c>
      <c r="F48" s="7"/>
    </row>
    <row r="49" spans="1:9" ht="16.5" thickBot="1">
      <c r="A49" s="12">
        <v>20000000</v>
      </c>
      <c r="B49" s="6" t="s">
        <v>65</v>
      </c>
      <c r="C49" s="7">
        <f t="shared" si="3"/>
        <v>2137225</v>
      </c>
      <c r="D49" s="7">
        <f>D50+D53+D57+D55</f>
        <v>137225</v>
      </c>
      <c r="E49" s="7">
        <f>E50+E53+E57+E55</f>
        <v>2000000</v>
      </c>
      <c r="F49" s="7">
        <f t="shared" ref="F49" si="4">F50+F53+F57+F55</f>
        <v>0</v>
      </c>
    </row>
    <row r="50" spans="1:9" ht="16.5" thickBot="1">
      <c r="A50" s="8" t="s">
        <v>66</v>
      </c>
      <c r="B50" s="10" t="s">
        <v>67</v>
      </c>
      <c r="C50" s="7">
        <f t="shared" si="3"/>
        <v>123805</v>
      </c>
      <c r="D50" s="7">
        <f>D51+D52</f>
        <v>123805</v>
      </c>
      <c r="E50" s="7"/>
      <c r="F50" s="7"/>
    </row>
    <row r="51" spans="1:9" ht="16.5" thickBot="1">
      <c r="A51" s="8">
        <v>22012500</v>
      </c>
      <c r="B51" s="10" t="s">
        <v>68</v>
      </c>
      <c r="C51" s="7">
        <f t="shared" si="3"/>
        <v>59202</v>
      </c>
      <c r="D51" s="7">
        <v>59202</v>
      </c>
      <c r="E51" s="7"/>
      <c r="F51" s="7"/>
    </row>
    <row r="52" spans="1:9" ht="32.25" thickBot="1">
      <c r="A52" s="8">
        <v>22012600</v>
      </c>
      <c r="B52" s="10" t="s">
        <v>69</v>
      </c>
      <c r="C52" s="7">
        <f t="shared" si="3"/>
        <v>64603</v>
      </c>
      <c r="D52" s="7">
        <v>64603</v>
      </c>
      <c r="E52" s="7"/>
      <c r="F52" s="7"/>
    </row>
    <row r="53" spans="1:9" ht="48" thickBot="1">
      <c r="A53" s="8" t="s">
        <v>70</v>
      </c>
      <c r="B53" s="10" t="s">
        <v>71</v>
      </c>
      <c r="C53" s="7">
        <f t="shared" si="3"/>
        <v>7370</v>
      </c>
      <c r="D53" s="7">
        <f>D54</f>
        <v>7370</v>
      </c>
      <c r="E53" s="7"/>
      <c r="F53" s="7"/>
    </row>
    <row r="54" spans="1:9" ht="51" customHeight="1" thickBot="1">
      <c r="A54" s="8" t="s">
        <v>72</v>
      </c>
      <c r="B54" s="10" t="s">
        <v>73</v>
      </c>
      <c r="C54" s="7">
        <f t="shared" si="3"/>
        <v>7370</v>
      </c>
      <c r="D54" s="7">
        <v>7370</v>
      </c>
      <c r="E54" s="7"/>
      <c r="F54" s="7"/>
    </row>
    <row r="55" spans="1:9" ht="16.5" thickBot="1">
      <c r="A55" s="8">
        <v>22090000</v>
      </c>
      <c r="B55" s="10" t="s">
        <v>74</v>
      </c>
      <c r="C55" s="7">
        <f t="shared" si="3"/>
        <v>6050</v>
      </c>
      <c r="D55" s="7">
        <f>D56</f>
        <v>6050</v>
      </c>
      <c r="E55" s="7"/>
      <c r="F55" s="7"/>
    </row>
    <row r="56" spans="1:9" ht="47.25" customHeight="1" thickBot="1">
      <c r="A56" s="8">
        <v>22090100</v>
      </c>
      <c r="B56" s="10" t="s">
        <v>75</v>
      </c>
      <c r="C56" s="7">
        <f t="shared" si="3"/>
        <v>6050</v>
      </c>
      <c r="D56" s="7">
        <v>6050</v>
      </c>
      <c r="E56" s="7"/>
      <c r="F56" s="7"/>
    </row>
    <row r="57" spans="1:9" ht="16.5" thickBot="1">
      <c r="A57" s="8" t="s">
        <v>76</v>
      </c>
      <c r="B57" s="10" t="s">
        <v>77</v>
      </c>
      <c r="C57" s="7">
        <f t="shared" si="3"/>
        <v>2000000</v>
      </c>
      <c r="D57" s="7">
        <f>D58</f>
        <v>0</v>
      </c>
      <c r="E57" s="7">
        <f>E58</f>
        <v>2000000</v>
      </c>
      <c r="F57" s="7">
        <f>F58</f>
        <v>0</v>
      </c>
    </row>
    <row r="58" spans="1:9" ht="35.25" customHeight="1" thickBot="1">
      <c r="A58" s="8" t="s">
        <v>78</v>
      </c>
      <c r="B58" s="10" t="s">
        <v>79</v>
      </c>
      <c r="C58" s="7">
        <f>D58+E58</f>
        <v>2000000</v>
      </c>
      <c r="D58" s="7"/>
      <c r="E58" s="7">
        <f>E59+E60</f>
        <v>2000000</v>
      </c>
      <c r="F58" s="7"/>
    </row>
    <row r="59" spans="1:9" ht="31.5" customHeight="1" thickBot="1">
      <c r="A59" s="8" t="s">
        <v>80</v>
      </c>
      <c r="B59" s="10" t="s">
        <v>81</v>
      </c>
      <c r="C59" s="7">
        <f t="shared" si="3"/>
        <v>300000</v>
      </c>
      <c r="D59" s="7"/>
      <c r="E59" s="7">
        <v>300000</v>
      </c>
      <c r="F59" s="7"/>
      <c r="I59" s="13"/>
    </row>
    <row r="60" spans="1:9" ht="32.25" thickBot="1">
      <c r="A60" s="8" t="s">
        <v>82</v>
      </c>
      <c r="B60" s="10" t="s">
        <v>83</v>
      </c>
      <c r="C60" s="7">
        <f t="shared" si="3"/>
        <v>1700000</v>
      </c>
      <c r="D60" s="7"/>
      <c r="E60" s="7">
        <v>1700000</v>
      </c>
      <c r="F60" s="7"/>
    </row>
    <row r="61" spans="1:9" ht="16.5" customHeight="1" thickBot="1">
      <c r="A61" s="5">
        <v>30000000</v>
      </c>
      <c r="B61" s="14" t="s">
        <v>84</v>
      </c>
      <c r="C61" s="7">
        <f t="shared" si="3"/>
        <v>0</v>
      </c>
      <c r="D61" s="7"/>
      <c r="E61" s="7"/>
      <c r="F61" s="7"/>
    </row>
    <row r="62" spans="1:9" ht="16.5" customHeight="1" thickBot="1">
      <c r="A62" s="15"/>
      <c r="B62" s="7"/>
      <c r="C62" s="7">
        <f t="shared" si="3"/>
        <v>0</v>
      </c>
      <c r="D62" s="7"/>
      <c r="E62" s="7"/>
      <c r="F62" s="7"/>
    </row>
    <row r="63" spans="1:9" ht="16.5" thickBot="1">
      <c r="A63" s="5">
        <v>50000000</v>
      </c>
      <c r="B63" s="14" t="s">
        <v>85</v>
      </c>
      <c r="C63" s="7">
        <f t="shared" si="3"/>
        <v>0</v>
      </c>
      <c r="D63" s="7"/>
      <c r="E63" s="7"/>
      <c r="F63" s="7"/>
    </row>
    <row r="64" spans="1:9" ht="15.75" thickBot="1">
      <c r="A64" s="15"/>
      <c r="B64" s="7"/>
      <c r="C64" s="7">
        <f t="shared" si="3"/>
        <v>0</v>
      </c>
      <c r="D64" s="7"/>
      <c r="E64" s="7"/>
      <c r="F64" s="7"/>
    </row>
    <row r="65" spans="1:6" ht="32.25" thickBot="1">
      <c r="A65" s="15"/>
      <c r="B65" s="6" t="s">
        <v>86</v>
      </c>
      <c r="C65" s="16">
        <f t="shared" si="3"/>
        <v>74020090</v>
      </c>
      <c r="D65" s="16">
        <f>D13+D49</f>
        <v>71961300</v>
      </c>
      <c r="E65" s="16">
        <f t="shared" ref="E65:F65" si="5">E13+E49</f>
        <v>2058790</v>
      </c>
      <c r="F65" s="16">
        <f t="shared" si="5"/>
        <v>0</v>
      </c>
    </row>
    <row r="66" spans="1:6" ht="16.5" thickBot="1">
      <c r="A66" s="12">
        <v>40000000</v>
      </c>
      <c r="B66" s="6" t="s">
        <v>87</v>
      </c>
      <c r="C66" s="7">
        <f t="shared" si="3"/>
        <v>89014100</v>
      </c>
      <c r="D66" s="7">
        <f>SUM(D67)</f>
        <v>89014100</v>
      </c>
      <c r="E66" s="7"/>
      <c r="F66" s="7"/>
    </row>
    <row r="67" spans="1:6" ht="16.5" thickBot="1">
      <c r="A67" s="8" t="s">
        <v>88</v>
      </c>
      <c r="B67" s="10" t="s">
        <v>89</v>
      </c>
      <c r="C67" s="7">
        <f t="shared" si="3"/>
        <v>89014100</v>
      </c>
      <c r="D67" s="7">
        <f>D68+D70+D72+D74</f>
        <v>89014100</v>
      </c>
      <c r="E67" s="7"/>
      <c r="F67" s="7"/>
    </row>
    <row r="68" spans="1:6" ht="32.25" thickBot="1">
      <c r="A68" s="8" t="s">
        <v>90</v>
      </c>
      <c r="B68" s="10" t="s">
        <v>91</v>
      </c>
      <c r="C68" s="7">
        <f t="shared" si="3"/>
        <v>27370400</v>
      </c>
      <c r="D68" s="7">
        <f>SUM(D69)</f>
        <v>27370400</v>
      </c>
      <c r="E68" s="7"/>
      <c r="F68" s="7"/>
    </row>
    <row r="69" spans="1:6" ht="16.5" thickBot="1">
      <c r="A69" s="8">
        <v>41020100</v>
      </c>
      <c r="B69" s="10" t="s">
        <v>92</v>
      </c>
      <c r="C69" s="7">
        <f t="shared" si="3"/>
        <v>27370400</v>
      </c>
      <c r="D69" s="7">
        <v>27370400</v>
      </c>
      <c r="E69" s="7"/>
      <c r="F69" s="7"/>
    </row>
    <row r="70" spans="1:6" ht="32.25" thickBot="1">
      <c r="A70" s="8" t="s">
        <v>93</v>
      </c>
      <c r="B70" s="10" t="s">
        <v>94</v>
      </c>
      <c r="C70" s="7">
        <f t="shared" si="3"/>
        <v>61643700</v>
      </c>
      <c r="D70" s="7">
        <f>SUM(D71)</f>
        <v>61643700</v>
      </c>
      <c r="E70" s="7"/>
      <c r="F70" s="7"/>
    </row>
    <row r="71" spans="1:6" ht="32.25" thickBot="1">
      <c r="A71" s="8">
        <v>41033900</v>
      </c>
      <c r="B71" s="10" t="s">
        <v>95</v>
      </c>
      <c r="C71" s="7">
        <f t="shared" si="3"/>
        <v>61643700</v>
      </c>
      <c r="D71" s="7">
        <v>61643700</v>
      </c>
      <c r="E71" s="7"/>
      <c r="F71" s="7"/>
    </row>
    <row r="72" spans="1:6" ht="32.25" thickBot="1">
      <c r="A72" s="8">
        <v>41040000</v>
      </c>
      <c r="B72" s="10" t="s">
        <v>96</v>
      </c>
      <c r="C72" s="7">
        <f t="shared" si="3"/>
        <v>0</v>
      </c>
      <c r="D72" s="7">
        <f>SUM(D73)</f>
        <v>0</v>
      </c>
      <c r="E72" s="7"/>
      <c r="F72" s="7"/>
    </row>
    <row r="73" spans="1:6" ht="79.5" thickBot="1">
      <c r="A73" s="8">
        <v>41040200</v>
      </c>
      <c r="B73" s="10" t="s">
        <v>97</v>
      </c>
      <c r="C73" s="7">
        <f t="shared" si="3"/>
        <v>0</v>
      </c>
      <c r="D73" s="7"/>
      <c r="E73" s="7"/>
      <c r="F73" s="7"/>
    </row>
    <row r="74" spans="1:6" ht="32.25" thickBot="1">
      <c r="A74" s="8">
        <v>41050000</v>
      </c>
      <c r="B74" s="10" t="s">
        <v>98</v>
      </c>
      <c r="C74" s="7">
        <f t="shared" si="3"/>
        <v>0</v>
      </c>
      <c r="D74" s="7">
        <f>SUM(D75:D76)</f>
        <v>0</v>
      </c>
      <c r="E74" s="7"/>
      <c r="F74" s="7"/>
    </row>
    <row r="75" spans="1:6" ht="63.75" thickBot="1">
      <c r="A75" s="8">
        <v>41051200</v>
      </c>
      <c r="B75" s="10" t="s">
        <v>99</v>
      </c>
      <c r="C75" s="7">
        <f t="shared" si="3"/>
        <v>0</v>
      </c>
      <c r="D75" s="7"/>
      <c r="E75" s="7"/>
      <c r="F75" s="7"/>
    </row>
    <row r="76" spans="1:6" ht="16.5" thickBot="1">
      <c r="A76" s="8">
        <v>41053900</v>
      </c>
      <c r="B76" s="10" t="s">
        <v>100</v>
      </c>
      <c r="C76" s="7">
        <f t="shared" si="3"/>
        <v>0</v>
      </c>
      <c r="D76" s="7"/>
      <c r="E76" s="7"/>
      <c r="F76" s="7"/>
    </row>
    <row r="77" spans="1:6" ht="16.5" thickBot="1">
      <c r="A77" s="17"/>
      <c r="B77" s="18"/>
      <c r="C77" s="19">
        <f t="shared" si="3"/>
        <v>0</v>
      </c>
      <c r="D77" s="19"/>
      <c r="E77" s="19"/>
      <c r="F77" s="19"/>
    </row>
    <row r="78" spans="1:6" ht="15.75" thickBot="1">
      <c r="A78" s="20" t="s">
        <v>101</v>
      </c>
      <c r="B78" s="21" t="s">
        <v>102</v>
      </c>
      <c r="C78" s="22">
        <f>C65+C66</f>
        <v>163034190</v>
      </c>
      <c r="D78" s="22">
        <f>D65+D66</f>
        <v>160975400</v>
      </c>
      <c r="E78" s="22">
        <f>E65+E66</f>
        <v>2058790</v>
      </c>
      <c r="F78" s="22">
        <f t="shared" ref="F78" si="6">F13+F45+F49+F66+F57</f>
        <v>0</v>
      </c>
    </row>
    <row r="79" spans="1:6">
      <c r="A79" s="23"/>
      <c r="B79" s="23"/>
      <c r="C79" s="24"/>
      <c r="D79" s="24"/>
      <c r="E79" s="24"/>
      <c r="F79" s="24"/>
    </row>
    <row r="80" spans="1:6">
      <c r="A80" s="25" t="s">
        <v>290</v>
      </c>
    </row>
  </sheetData>
  <mergeCells count="10">
    <mergeCell ref="D1:F1"/>
    <mergeCell ref="D2:F2"/>
    <mergeCell ref="B5:C5"/>
    <mergeCell ref="B6:C6"/>
    <mergeCell ref="A10:A11"/>
    <mergeCell ref="B10:B11"/>
    <mergeCell ref="C10:C11"/>
    <mergeCell ref="D10:D11"/>
    <mergeCell ref="E10:F10"/>
    <mergeCell ref="B7:C7"/>
  </mergeCells>
  <hyperlinks>
    <hyperlink ref="B10" r:id="rId1" location="n25" display="https://zakon.rada.gov.ua/laws/show/v0011201-11 - n25"/>
    <hyperlink ref="B29" r:id="rId2" display="https://zakon.rada.gov.ua/rada/show/2755-17"/>
  </hyperlink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opLeftCell="A10" workbookViewId="0">
      <selection activeCell="A28" sqref="A28"/>
    </sheetView>
  </sheetViews>
  <sheetFormatPr defaultRowHeight="15"/>
  <cols>
    <col min="1" max="1" width="9" customWidth="1"/>
    <col min="2" max="2" width="55" customWidth="1"/>
    <col min="3" max="3" width="11.5703125" customWidth="1"/>
    <col min="4" max="4" width="14.7109375" customWidth="1"/>
    <col min="5" max="5" width="15.5703125" customWidth="1"/>
    <col min="6" max="6" width="15" customWidth="1"/>
    <col min="7" max="7" width="7.5703125" customWidth="1"/>
  </cols>
  <sheetData>
    <row r="1" spans="1:6" ht="13.5" customHeight="1">
      <c r="A1" s="26"/>
      <c r="E1" s="167" t="s">
        <v>103</v>
      </c>
      <c r="F1" s="167"/>
    </row>
    <row r="2" spans="1:6" ht="13.5" customHeight="1">
      <c r="A2" s="26"/>
      <c r="E2" s="167" t="s">
        <v>104</v>
      </c>
      <c r="F2" s="167"/>
    </row>
    <row r="3" spans="1:6" ht="12.75" customHeight="1">
      <c r="A3" s="26"/>
      <c r="E3" s="167" t="s">
        <v>105</v>
      </c>
      <c r="F3" s="167"/>
    </row>
    <row r="4" spans="1:6" ht="13.5" customHeight="1">
      <c r="A4" s="26"/>
      <c r="E4" s="167"/>
      <c r="F4" s="167"/>
    </row>
    <row r="5" spans="1:6" ht="15" customHeight="1">
      <c r="A5" s="148" t="s">
        <v>106</v>
      </c>
      <c r="B5" s="148"/>
      <c r="C5" s="148"/>
      <c r="D5" s="148"/>
      <c r="E5" s="148"/>
      <c r="F5" s="148"/>
    </row>
    <row r="6" spans="1:6" ht="15" customHeight="1">
      <c r="A6" s="149" t="s">
        <v>107</v>
      </c>
      <c r="B6" s="149"/>
      <c r="C6" s="149"/>
      <c r="D6" s="149"/>
      <c r="E6" s="149"/>
      <c r="F6" s="149"/>
    </row>
    <row r="7" spans="1:6" ht="15" customHeight="1">
      <c r="A7" s="163" t="s">
        <v>108</v>
      </c>
      <c r="B7" s="163"/>
      <c r="C7" s="163"/>
      <c r="D7" s="163"/>
      <c r="E7" s="163"/>
      <c r="F7" s="163"/>
    </row>
    <row r="8" spans="1:6" ht="25.5" customHeight="1">
      <c r="A8" s="164" t="s">
        <v>3</v>
      </c>
      <c r="B8" s="164"/>
      <c r="C8" s="164"/>
      <c r="D8" s="164"/>
      <c r="E8" s="164"/>
      <c r="F8" s="164"/>
    </row>
    <row r="9" spans="1:6" ht="16.5" thickBot="1">
      <c r="F9" s="2" t="s">
        <v>4</v>
      </c>
    </row>
    <row r="10" spans="1:6" ht="50.25" customHeight="1" thickBot="1">
      <c r="A10" s="165" t="s">
        <v>5</v>
      </c>
      <c r="B10" s="165" t="s">
        <v>109</v>
      </c>
      <c r="C10" s="165" t="s">
        <v>7</v>
      </c>
      <c r="D10" s="165" t="s">
        <v>8</v>
      </c>
      <c r="E10" s="154" t="s">
        <v>9</v>
      </c>
      <c r="F10" s="155"/>
    </row>
    <row r="11" spans="1:6" ht="26.25" thickBot="1">
      <c r="A11" s="166"/>
      <c r="B11" s="166"/>
      <c r="C11" s="166"/>
      <c r="D11" s="166"/>
      <c r="E11" s="3" t="s">
        <v>10</v>
      </c>
      <c r="F11" s="3" t="s">
        <v>11</v>
      </c>
    </row>
    <row r="12" spans="1:6" ht="15.75" thickBot="1">
      <c r="A12" s="4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ht="15.75" thickBot="1">
      <c r="A13" s="157" t="s">
        <v>110</v>
      </c>
      <c r="B13" s="158"/>
      <c r="C13" s="158"/>
      <c r="D13" s="158"/>
      <c r="E13" s="158"/>
      <c r="F13" s="159"/>
    </row>
    <row r="14" spans="1:6" ht="15.75" thickBot="1">
      <c r="A14" s="4">
        <v>200000</v>
      </c>
      <c r="B14" s="27" t="s">
        <v>111</v>
      </c>
      <c r="C14" s="7">
        <f>D14+E14</f>
        <v>-16300</v>
      </c>
      <c r="D14" s="7">
        <v>-9616300</v>
      </c>
      <c r="E14" s="7">
        <v>9600000</v>
      </c>
      <c r="F14" s="7">
        <v>9600000</v>
      </c>
    </row>
    <row r="15" spans="1:6" ht="20.25" customHeight="1" thickBot="1">
      <c r="A15" s="28">
        <v>208000</v>
      </c>
      <c r="B15" s="29" t="s">
        <v>112</v>
      </c>
      <c r="C15" s="7">
        <f t="shared" ref="C15:C25" si="0">D15+E15</f>
        <v>-16300</v>
      </c>
      <c r="D15" s="7">
        <v>-9616300</v>
      </c>
      <c r="E15" s="7">
        <v>9600000</v>
      </c>
      <c r="F15" s="7">
        <v>9600000</v>
      </c>
    </row>
    <row r="16" spans="1:6" ht="15.75" thickBot="1">
      <c r="A16" s="28">
        <v>208100</v>
      </c>
      <c r="B16" s="29" t="s">
        <v>113</v>
      </c>
      <c r="C16" s="7"/>
      <c r="D16" s="29"/>
      <c r="E16" s="29"/>
      <c r="F16" s="29"/>
    </row>
    <row r="17" spans="1:6" ht="15.75" thickBot="1">
      <c r="A17" s="28">
        <v>208200</v>
      </c>
      <c r="B17" s="29" t="s">
        <v>114</v>
      </c>
      <c r="C17" s="7">
        <v>16300</v>
      </c>
      <c r="D17" s="29">
        <v>16300</v>
      </c>
      <c r="E17" s="29"/>
      <c r="F17" s="29"/>
    </row>
    <row r="18" spans="1:6" ht="30.75" thickBot="1">
      <c r="A18" s="28">
        <v>208400</v>
      </c>
      <c r="B18" s="29" t="s">
        <v>115</v>
      </c>
      <c r="C18" s="7">
        <f t="shared" si="0"/>
        <v>0</v>
      </c>
      <c r="D18" s="29">
        <v>-9600000</v>
      </c>
      <c r="E18" s="29">
        <v>9600000</v>
      </c>
      <c r="F18" s="29">
        <v>9600000</v>
      </c>
    </row>
    <row r="19" spans="1:6" ht="15.75" thickBot="1">
      <c r="A19" s="4" t="s">
        <v>101</v>
      </c>
      <c r="B19" s="27" t="s">
        <v>116</v>
      </c>
      <c r="C19" s="7">
        <f t="shared" si="0"/>
        <v>-16300</v>
      </c>
      <c r="D19" s="29">
        <v>-9616300</v>
      </c>
      <c r="E19" s="29">
        <v>9600000</v>
      </c>
      <c r="F19" s="29">
        <v>9600000</v>
      </c>
    </row>
    <row r="20" spans="1:6" ht="15.75" thickBot="1">
      <c r="A20" s="160" t="s">
        <v>117</v>
      </c>
      <c r="B20" s="161"/>
      <c r="C20" s="161"/>
      <c r="D20" s="161"/>
      <c r="E20" s="161"/>
      <c r="F20" s="162"/>
    </row>
    <row r="21" spans="1:6" ht="15.75" thickBot="1">
      <c r="A21" s="4">
        <v>600000</v>
      </c>
      <c r="B21" s="27" t="s">
        <v>118</v>
      </c>
      <c r="C21" s="7">
        <f t="shared" si="0"/>
        <v>-16300</v>
      </c>
      <c r="D21" s="29">
        <v>-9616300</v>
      </c>
      <c r="E21" s="29">
        <v>9600000</v>
      </c>
      <c r="F21" s="29">
        <v>9600000</v>
      </c>
    </row>
    <row r="22" spans="1:6" ht="15.75" thickBot="1">
      <c r="A22" s="28">
        <v>602000</v>
      </c>
      <c r="B22" s="29" t="s">
        <v>119</v>
      </c>
      <c r="C22" s="7">
        <f t="shared" si="0"/>
        <v>-16300</v>
      </c>
      <c r="D22" s="29">
        <v>-9616300</v>
      </c>
      <c r="E22" s="29">
        <v>9600000</v>
      </c>
      <c r="F22" s="29">
        <v>9600000</v>
      </c>
    </row>
    <row r="23" spans="1:6" ht="15.75" thickBot="1">
      <c r="A23" s="28">
        <v>602100</v>
      </c>
      <c r="B23" s="29" t="s">
        <v>120</v>
      </c>
      <c r="C23" s="7">
        <f t="shared" si="0"/>
        <v>0</v>
      </c>
      <c r="D23" s="29"/>
      <c r="E23" s="29"/>
      <c r="F23" s="29"/>
    </row>
    <row r="24" spans="1:6" ht="15.75" thickBot="1">
      <c r="A24" s="28">
        <v>602200</v>
      </c>
      <c r="B24" s="29" t="s">
        <v>114</v>
      </c>
      <c r="C24" s="7">
        <v>16300</v>
      </c>
      <c r="D24" s="29">
        <v>16300</v>
      </c>
      <c r="E24" s="29"/>
      <c r="F24" s="29"/>
    </row>
    <row r="25" spans="1:6" ht="30.75" thickBot="1">
      <c r="A25" s="28">
        <v>602400</v>
      </c>
      <c r="B25" s="29" t="s">
        <v>121</v>
      </c>
      <c r="C25" s="7">
        <f t="shared" si="0"/>
        <v>0</v>
      </c>
      <c r="D25" s="29">
        <v>-9600000</v>
      </c>
      <c r="E25" s="29">
        <v>9600000</v>
      </c>
      <c r="F25" s="29">
        <v>9600000</v>
      </c>
    </row>
    <row r="26" spans="1:6" ht="15.75" thickBot="1">
      <c r="A26" s="4" t="s">
        <v>101</v>
      </c>
      <c r="B26" s="27" t="s">
        <v>116</v>
      </c>
      <c r="C26" s="7">
        <v>-16300</v>
      </c>
      <c r="D26" s="29">
        <v>9616300</v>
      </c>
      <c r="E26" s="29">
        <v>9600000</v>
      </c>
      <c r="F26" s="29">
        <v>9600000</v>
      </c>
    </row>
    <row r="28" spans="1:6">
      <c r="A28" s="25" t="s">
        <v>290</v>
      </c>
    </row>
  </sheetData>
  <mergeCells count="15">
    <mergeCell ref="A6:F6"/>
    <mergeCell ref="E1:F1"/>
    <mergeCell ref="E2:F2"/>
    <mergeCell ref="E3:F3"/>
    <mergeCell ref="E4:F4"/>
    <mergeCell ref="A5:F5"/>
    <mergeCell ref="A13:F13"/>
    <mergeCell ref="A20:F20"/>
    <mergeCell ref="A7:F7"/>
    <mergeCell ref="A8:F8"/>
    <mergeCell ref="A10:A11"/>
    <mergeCell ref="B10:B11"/>
    <mergeCell ref="C10:C11"/>
    <mergeCell ref="D10:D11"/>
    <mergeCell ref="E10:F10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4"/>
  <sheetViews>
    <sheetView workbookViewId="0">
      <selection activeCell="B83" sqref="B83"/>
    </sheetView>
  </sheetViews>
  <sheetFormatPr defaultColWidth="10.28515625" defaultRowHeight="12.75"/>
  <cols>
    <col min="1" max="1" width="2.5703125" style="30" customWidth="1"/>
    <col min="2" max="4" width="10.28515625" style="30"/>
    <col min="5" max="5" width="32.7109375" style="30" customWidth="1"/>
    <col min="6" max="6" width="12" style="30" customWidth="1"/>
    <col min="7" max="7" width="10.28515625" style="30"/>
    <col min="8" max="8" width="9.28515625" style="30" customWidth="1"/>
    <col min="9" max="9" width="10.28515625" style="30"/>
    <col min="10" max="10" width="7.85546875" style="30" customWidth="1"/>
    <col min="11" max="11" width="9" style="30" customWidth="1"/>
    <col min="12" max="12" width="7.5703125" style="30" customWidth="1"/>
    <col min="13" max="13" width="8" style="30" customWidth="1"/>
    <col min="14" max="14" width="6.85546875" style="30" customWidth="1"/>
    <col min="15" max="15" width="7.28515625" style="30" customWidth="1"/>
    <col min="16" max="16" width="8.7109375" style="30" customWidth="1"/>
    <col min="17" max="17" width="10.7109375" style="30" customWidth="1"/>
    <col min="18" max="16384" width="10.28515625" style="30"/>
  </cols>
  <sheetData>
    <row r="1" spans="1:18">
      <c r="A1" s="30" t="s">
        <v>122</v>
      </c>
      <c r="B1" s="31"/>
    </row>
    <row r="3" spans="1:18">
      <c r="P3" s="169" t="s">
        <v>123</v>
      </c>
      <c r="Q3" s="169"/>
    </row>
    <row r="4" spans="1:18" ht="12.75" customHeight="1">
      <c r="O4" s="169" t="s">
        <v>124</v>
      </c>
      <c r="P4" s="169"/>
      <c r="Q4" s="169"/>
    </row>
    <row r="5" spans="1:18" ht="12.75" customHeight="1">
      <c r="O5" s="169" t="s">
        <v>233</v>
      </c>
      <c r="P5" s="169"/>
      <c r="Q5" s="169"/>
    </row>
    <row r="6" spans="1:18">
      <c r="O6" s="170"/>
      <c r="P6" s="170"/>
      <c r="Q6" s="170"/>
    </row>
    <row r="7" spans="1:18">
      <c r="O7" s="169"/>
      <c r="P7" s="169"/>
      <c r="Q7" s="169"/>
    </row>
    <row r="8" spans="1:18">
      <c r="H8" s="32" t="s">
        <v>125</v>
      </c>
    </row>
    <row r="9" spans="1:18">
      <c r="E9" s="168" t="s">
        <v>126</v>
      </c>
      <c r="F9" s="168"/>
      <c r="G9" s="168"/>
      <c r="H9" s="168"/>
      <c r="I9" s="168"/>
      <c r="J9" s="168"/>
      <c r="K9" s="168"/>
      <c r="L9" s="168"/>
      <c r="M9" s="168"/>
    </row>
    <row r="10" spans="1:18">
      <c r="Q10" s="33" t="s">
        <v>4</v>
      </c>
    </row>
    <row r="11" spans="1:18" ht="13.5" thickBot="1"/>
    <row r="12" spans="1:18" ht="45.75" customHeight="1" thickBot="1">
      <c r="B12" s="171" t="s">
        <v>127</v>
      </c>
      <c r="C12" s="171" t="s">
        <v>128</v>
      </c>
      <c r="D12" s="171" t="s">
        <v>129</v>
      </c>
      <c r="E12" s="171" t="s">
        <v>130</v>
      </c>
      <c r="F12" s="174" t="s">
        <v>8</v>
      </c>
      <c r="G12" s="175"/>
      <c r="H12" s="175"/>
      <c r="I12" s="175"/>
      <c r="J12" s="176"/>
      <c r="K12" s="174" t="s">
        <v>9</v>
      </c>
      <c r="L12" s="175"/>
      <c r="M12" s="175"/>
      <c r="N12" s="175"/>
      <c r="O12" s="175"/>
      <c r="P12" s="176"/>
      <c r="Q12" s="171" t="s">
        <v>131</v>
      </c>
      <c r="R12" s="34"/>
    </row>
    <row r="13" spans="1:18" ht="33" customHeight="1" thickBot="1">
      <c r="B13" s="172"/>
      <c r="C13" s="172"/>
      <c r="D13" s="172"/>
      <c r="E13" s="172"/>
      <c r="F13" s="177" t="s">
        <v>10</v>
      </c>
      <c r="G13" s="177" t="s">
        <v>132</v>
      </c>
      <c r="H13" s="174" t="s">
        <v>133</v>
      </c>
      <c r="I13" s="176"/>
      <c r="J13" s="171" t="s">
        <v>134</v>
      </c>
      <c r="K13" s="177" t="s">
        <v>10</v>
      </c>
      <c r="L13" s="177" t="s">
        <v>11</v>
      </c>
      <c r="M13" s="177" t="s">
        <v>132</v>
      </c>
      <c r="N13" s="174" t="s">
        <v>133</v>
      </c>
      <c r="O13" s="176"/>
      <c r="P13" s="177" t="s">
        <v>134</v>
      </c>
      <c r="Q13" s="172"/>
      <c r="R13" s="34"/>
    </row>
    <row r="14" spans="1:18" ht="46.5" customHeight="1">
      <c r="B14" s="172"/>
      <c r="C14" s="172"/>
      <c r="D14" s="172"/>
      <c r="E14" s="172"/>
      <c r="F14" s="179"/>
      <c r="G14" s="179"/>
      <c r="H14" s="177" t="s">
        <v>135</v>
      </c>
      <c r="I14" s="171" t="s">
        <v>136</v>
      </c>
      <c r="J14" s="172"/>
      <c r="K14" s="179"/>
      <c r="L14" s="179"/>
      <c r="M14" s="179"/>
      <c r="N14" s="177" t="s">
        <v>135</v>
      </c>
      <c r="O14" s="171" t="s">
        <v>136</v>
      </c>
      <c r="P14" s="179"/>
      <c r="Q14" s="172"/>
      <c r="R14" s="34"/>
    </row>
    <row r="15" spans="1:18" ht="36" customHeight="1" thickBot="1">
      <c r="A15" s="30" t="s">
        <v>137</v>
      </c>
      <c r="B15" s="173"/>
      <c r="C15" s="173"/>
      <c r="D15" s="173"/>
      <c r="E15" s="173"/>
      <c r="F15" s="178"/>
      <c r="G15" s="178"/>
      <c r="H15" s="178"/>
      <c r="I15" s="173"/>
      <c r="J15" s="173"/>
      <c r="K15" s="178"/>
      <c r="L15" s="178"/>
      <c r="M15" s="178"/>
      <c r="N15" s="178"/>
      <c r="O15" s="173"/>
      <c r="P15" s="178"/>
      <c r="Q15" s="173"/>
      <c r="R15" s="34"/>
    </row>
    <row r="16" spans="1:18" ht="13.5" thickBot="1">
      <c r="B16" s="35">
        <v>1</v>
      </c>
      <c r="C16" s="36">
        <v>2</v>
      </c>
      <c r="D16" s="36">
        <v>3</v>
      </c>
      <c r="E16" s="36">
        <v>4</v>
      </c>
      <c r="F16" s="36">
        <v>5</v>
      </c>
      <c r="G16" s="36">
        <v>6</v>
      </c>
      <c r="H16" s="36">
        <v>7</v>
      </c>
      <c r="I16" s="36">
        <v>8</v>
      </c>
      <c r="J16" s="36">
        <v>9</v>
      </c>
      <c r="K16" s="36">
        <v>10</v>
      </c>
      <c r="L16" s="36">
        <v>11</v>
      </c>
      <c r="M16" s="36">
        <v>12</v>
      </c>
      <c r="N16" s="36">
        <v>13</v>
      </c>
      <c r="O16" s="36">
        <v>14</v>
      </c>
      <c r="P16" s="36">
        <v>15</v>
      </c>
      <c r="Q16" s="36">
        <v>16</v>
      </c>
      <c r="R16" s="34"/>
    </row>
    <row r="17" spans="1:18" s="37" customFormat="1" ht="54.75" customHeight="1" thickBot="1">
      <c r="A17" s="37">
        <v>1</v>
      </c>
      <c r="B17" s="38" t="s">
        <v>138</v>
      </c>
      <c r="C17" s="39"/>
      <c r="D17" s="39"/>
      <c r="E17" s="40" t="s">
        <v>139</v>
      </c>
      <c r="F17" s="39">
        <f t="shared" ref="F17:K17" si="0">F18</f>
        <v>18970202</v>
      </c>
      <c r="G17" s="39">
        <f t="shared" si="0"/>
        <v>18970202</v>
      </c>
      <c r="H17" s="39">
        <f t="shared" si="0"/>
        <v>12936989</v>
      </c>
      <c r="I17" s="39">
        <f t="shared" si="0"/>
        <v>1599900</v>
      </c>
      <c r="J17" s="39">
        <f t="shared" si="0"/>
        <v>0</v>
      </c>
      <c r="K17" s="39">
        <f t="shared" si="0"/>
        <v>5908790</v>
      </c>
      <c r="L17" s="39"/>
      <c r="M17" s="39">
        <f>M18</f>
        <v>58790</v>
      </c>
      <c r="N17" s="39"/>
      <c r="O17" s="39"/>
      <c r="P17" s="39">
        <f>P18</f>
        <v>5850000</v>
      </c>
      <c r="Q17" s="39">
        <f>Q18</f>
        <v>24878992</v>
      </c>
      <c r="R17" s="41"/>
    </row>
    <row r="18" spans="1:18" s="37" customFormat="1" ht="26.25" thickBot="1">
      <c r="B18" s="42" t="s">
        <v>140</v>
      </c>
      <c r="C18" s="39"/>
      <c r="D18" s="39"/>
      <c r="E18" s="39" t="s">
        <v>141</v>
      </c>
      <c r="F18" s="39">
        <f>SUM(F19+F23+F26+F28+F29+F30+F20+F21)</f>
        <v>18970202</v>
      </c>
      <c r="G18" s="39">
        <f>SUM(G19+G23+G26+G28+G29+G30+G20+G21)</f>
        <v>18970202</v>
      </c>
      <c r="H18" s="39">
        <f>SUM(H19+H20+H23+H26+H28+H29+H30)</f>
        <v>12936989</v>
      </c>
      <c r="I18" s="39">
        <f>SUM(I19+I23+I26+I28+I29+I30)</f>
        <v>1599900</v>
      </c>
      <c r="J18" s="39">
        <f>SUM(J19+J23+J26)</f>
        <v>0</v>
      </c>
      <c r="K18" s="39">
        <f>SUM(K19+K23+K26+K28+K29+K30+K27)</f>
        <v>5908790</v>
      </c>
      <c r="L18" s="39">
        <f t="shared" ref="L18:P18" si="1">SUM(L19+L23+L26+L28+L29+L30+L27)</f>
        <v>0</v>
      </c>
      <c r="M18" s="39">
        <f t="shared" si="1"/>
        <v>58790</v>
      </c>
      <c r="N18" s="39">
        <f t="shared" si="1"/>
        <v>0</v>
      </c>
      <c r="O18" s="39">
        <f t="shared" si="1"/>
        <v>0</v>
      </c>
      <c r="P18" s="39">
        <f t="shared" si="1"/>
        <v>5850000</v>
      </c>
      <c r="Q18" s="39">
        <f t="shared" ref="Q18:Q80" si="2">SUM(F18+K18)</f>
        <v>24878992</v>
      </c>
      <c r="R18" s="41"/>
    </row>
    <row r="19" spans="1:18" ht="84" customHeight="1" thickBot="1">
      <c r="B19" s="35" t="s">
        <v>142</v>
      </c>
      <c r="C19" s="36">
        <v>150</v>
      </c>
      <c r="D19" s="36" t="s">
        <v>143</v>
      </c>
      <c r="E19" s="43" t="s">
        <v>144</v>
      </c>
      <c r="F19" s="36">
        <f>SUM(G19)</f>
        <v>13511202</v>
      </c>
      <c r="G19" s="36">
        <v>13511202</v>
      </c>
      <c r="H19" s="36">
        <v>11782724</v>
      </c>
      <c r="I19" s="36">
        <v>1174900</v>
      </c>
      <c r="J19" s="36"/>
      <c r="K19" s="36">
        <f>SUM(M19+N19+O19+P19)</f>
        <v>2100000</v>
      </c>
      <c r="L19" s="36"/>
      <c r="M19" s="36"/>
      <c r="N19" s="36"/>
      <c r="O19" s="36"/>
      <c r="P19" s="36">
        <v>2100000</v>
      </c>
      <c r="Q19" s="39">
        <f>SUM(F19+K19)</f>
        <v>15611202</v>
      </c>
      <c r="R19" s="34"/>
    </row>
    <row r="20" spans="1:18" ht="60" customHeight="1" thickBot="1">
      <c r="B20" s="35" t="s">
        <v>145</v>
      </c>
      <c r="C20" s="36">
        <v>1070</v>
      </c>
      <c r="D20" s="36" t="s">
        <v>146</v>
      </c>
      <c r="E20" s="36" t="s">
        <v>147</v>
      </c>
      <c r="F20" s="36">
        <f>SUM(G20)</f>
        <v>1534000</v>
      </c>
      <c r="G20" s="36">
        <v>1534000</v>
      </c>
      <c r="H20" s="36">
        <v>1154265</v>
      </c>
      <c r="I20" s="36"/>
      <c r="J20" s="36"/>
      <c r="K20" s="36">
        <f t="shared" ref="K20" si="3">SUM(M20+N20+O20+P20)</f>
        <v>0</v>
      </c>
      <c r="L20" s="36"/>
      <c r="M20" s="36"/>
      <c r="N20" s="36"/>
      <c r="O20" s="36"/>
      <c r="P20" s="36"/>
      <c r="Q20" s="39">
        <f t="shared" ref="Q20" si="4">SUM(F20+K20)</f>
        <v>1534000</v>
      </c>
      <c r="R20" s="34"/>
    </row>
    <row r="21" spans="1:18" ht="84" customHeight="1" thickBot="1">
      <c r="B21" s="35" t="s">
        <v>148</v>
      </c>
      <c r="C21" s="36">
        <v>3140</v>
      </c>
      <c r="D21" s="36">
        <v>1040</v>
      </c>
      <c r="E21" s="43" t="s">
        <v>149</v>
      </c>
      <c r="F21" s="36">
        <v>50000</v>
      </c>
      <c r="G21" s="36">
        <v>50000</v>
      </c>
      <c r="H21" s="36"/>
      <c r="I21" s="36"/>
      <c r="J21" s="36"/>
      <c r="K21" s="36"/>
      <c r="L21" s="36"/>
      <c r="M21" s="36"/>
      <c r="N21" s="36"/>
      <c r="O21" s="36"/>
      <c r="P21" s="36"/>
      <c r="Q21" s="39">
        <f>SUM(F21+K21)</f>
        <v>50000</v>
      </c>
      <c r="R21" s="34"/>
    </row>
    <row r="22" spans="1:18" ht="30.75" customHeight="1" thickBot="1">
      <c r="B22" s="35"/>
      <c r="C22" s="36"/>
      <c r="D22" s="36"/>
      <c r="E22" s="43" t="s">
        <v>150</v>
      </c>
      <c r="F22" s="36">
        <v>50000</v>
      </c>
      <c r="G22" s="36">
        <v>50000</v>
      </c>
      <c r="H22" s="36"/>
      <c r="I22" s="36"/>
      <c r="J22" s="36"/>
      <c r="K22" s="36"/>
      <c r="L22" s="36"/>
      <c r="M22" s="36"/>
      <c r="N22" s="36"/>
      <c r="O22" s="36"/>
      <c r="P22" s="36"/>
      <c r="Q22" s="39">
        <f>SUM(F22+K22)</f>
        <v>50000</v>
      </c>
      <c r="R22" s="34"/>
    </row>
    <row r="23" spans="1:18" ht="66" customHeight="1" thickBot="1">
      <c r="B23" s="35" t="s">
        <v>151</v>
      </c>
      <c r="C23" s="36">
        <v>6020</v>
      </c>
      <c r="D23" s="36" t="s">
        <v>152</v>
      </c>
      <c r="E23" s="36" t="s">
        <v>153</v>
      </c>
      <c r="F23" s="36">
        <f>SUM(G23)</f>
        <v>2400000</v>
      </c>
      <c r="G23" s="36">
        <v>2400000</v>
      </c>
      <c r="H23" s="36"/>
      <c r="I23" s="36"/>
      <c r="J23" s="36"/>
      <c r="K23" s="36">
        <f>SUM(M23+N23+O23+P23)</f>
        <v>0</v>
      </c>
      <c r="L23" s="36"/>
      <c r="M23" s="36"/>
      <c r="N23" s="36"/>
      <c r="O23" s="36"/>
      <c r="P23" s="36"/>
      <c r="Q23" s="39">
        <f>SUM(F23+K23)</f>
        <v>2400000</v>
      </c>
      <c r="R23" s="34"/>
    </row>
    <row r="24" spans="1:18" ht="71.25" customHeight="1" thickBot="1">
      <c r="B24" s="35"/>
      <c r="C24" s="36"/>
      <c r="D24" s="36"/>
      <c r="E24" s="44" t="s">
        <v>154</v>
      </c>
      <c r="F24" s="36">
        <f t="shared" ref="F24:F25" si="5">SUM(G24)</f>
        <v>1407550</v>
      </c>
      <c r="G24" s="36">
        <v>1407550</v>
      </c>
      <c r="H24" s="36"/>
      <c r="I24" s="36"/>
      <c r="J24" s="36"/>
      <c r="K24" s="36"/>
      <c r="L24" s="36"/>
      <c r="M24" s="36"/>
      <c r="N24" s="36"/>
      <c r="O24" s="36"/>
      <c r="P24" s="36"/>
      <c r="Q24" s="39">
        <f t="shared" ref="Q24:Q25" si="6">SUM(F24+K24)</f>
        <v>1407550</v>
      </c>
      <c r="R24" s="34"/>
    </row>
    <row r="25" spans="1:18" ht="29.25" customHeight="1" thickBot="1">
      <c r="B25" s="35"/>
      <c r="C25" s="36"/>
      <c r="D25" s="36"/>
      <c r="E25" s="45" t="s">
        <v>155</v>
      </c>
      <c r="F25" s="36">
        <f t="shared" si="5"/>
        <v>200000</v>
      </c>
      <c r="G25" s="36">
        <v>200000</v>
      </c>
      <c r="H25" s="36"/>
      <c r="I25" s="36"/>
      <c r="J25" s="36"/>
      <c r="K25" s="36"/>
      <c r="L25" s="36"/>
      <c r="M25" s="36"/>
      <c r="N25" s="36"/>
      <c r="O25" s="36"/>
      <c r="P25" s="36"/>
      <c r="Q25" s="39">
        <f t="shared" si="6"/>
        <v>200000</v>
      </c>
      <c r="R25" s="34"/>
    </row>
    <row r="26" spans="1:18" ht="35.25" customHeight="1" thickBot="1">
      <c r="B26" s="35" t="s">
        <v>156</v>
      </c>
      <c r="C26" s="36">
        <v>6030</v>
      </c>
      <c r="D26" s="36" t="s">
        <v>152</v>
      </c>
      <c r="E26" s="36" t="s">
        <v>157</v>
      </c>
      <c r="F26" s="36">
        <f>SUM(G26+J26)</f>
        <v>1475000</v>
      </c>
      <c r="G26" s="36">
        <v>1475000</v>
      </c>
      <c r="H26" s="36"/>
      <c r="I26" s="36">
        <v>425000</v>
      </c>
      <c r="J26" s="36"/>
      <c r="K26" s="36">
        <f t="shared" ref="K26:K30" si="7">SUM(M26+N26+O26+P26)</f>
        <v>2000000</v>
      </c>
      <c r="L26" s="36"/>
      <c r="M26" s="36"/>
      <c r="N26" s="36"/>
      <c r="O26" s="36"/>
      <c r="P26" s="36">
        <v>2000000</v>
      </c>
      <c r="Q26" s="39">
        <f t="shared" si="2"/>
        <v>3475000</v>
      </c>
      <c r="R26" s="34"/>
    </row>
    <row r="27" spans="1:18" ht="54" customHeight="1" thickBot="1">
      <c r="B27" s="35" t="s">
        <v>158</v>
      </c>
      <c r="C27" s="36"/>
      <c r="D27" s="36" t="s">
        <v>159</v>
      </c>
      <c r="E27" s="36" t="s">
        <v>160</v>
      </c>
      <c r="F27" s="36"/>
      <c r="G27" s="36"/>
      <c r="H27" s="36"/>
      <c r="I27" s="36"/>
      <c r="J27" s="36"/>
      <c r="K27" s="36">
        <f t="shared" si="7"/>
        <v>1750000</v>
      </c>
      <c r="L27" s="36"/>
      <c r="M27" s="36"/>
      <c r="N27" s="36"/>
      <c r="O27" s="36"/>
      <c r="P27" s="36">
        <v>1750000</v>
      </c>
      <c r="Q27" s="39">
        <f t="shared" si="2"/>
        <v>1750000</v>
      </c>
      <c r="R27" s="34"/>
    </row>
    <row r="28" spans="1:18" ht="54.75" hidden="1" customHeight="1">
      <c r="B28" s="35" t="s">
        <v>158</v>
      </c>
      <c r="C28" s="36">
        <v>7363</v>
      </c>
      <c r="D28" s="36" t="s">
        <v>159</v>
      </c>
      <c r="E28" s="36" t="s">
        <v>161</v>
      </c>
      <c r="F28" s="36"/>
      <c r="G28" s="36"/>
      <c r="H28" s="36"/>
      <c r="I28" s="36"/>
      <c r="J28" s="36"/>
      <c r="K28" s="36">
        <f t="shared" si="7"/>
        <v>0</v>
      </c>
      <c r="L28" s="36"/>
      <c r="M28" s="36"/>
      <c r="N28" s="36"/>
      <c r="O28" s="36"/>
      <c r="P28" s="36"/>
      <c r="Q28" s="39">
        <f t="shared" si="2"/>
        <v>0</v>
      </c>
      <c r="R28" s="34"/>
    </row>
    <row r="29" spans="1:18" ht="54.75" hidden="1" customHeight="1">
      <c r="B29" s="35" t="s">
        <v>158</v>
      </c>
      <c r="C29" s="36"/>
      <c r="D29" s="36" t="s">
        <v>159</v>
      </c>
      <c r="E29" s="36" t="s">
        <v>161</v>
      </c>
      <c r="F29" s="36"/>
      <c r="G29" s="36"/>
      <c r="H29" s="36"/>
      <c r="I29" s="36"/>
      <c r="J29" s="36"/>
      <c r="K29" s="36">
        <f t="shared" si="7"/>
        <v>0</v>
      </c>
      <c r="L29" s="36"/>
      <c r="M29" s="36"/>
      <c r="N29" s="36"/>
      <c r="O29" s="36"/>
      <c r="P29" s="36"/>
      <c r="Q29" s="39">
        <f t="shared" si="2"/>
        <v>0</v>
      </c>
      <c r="R29" s="34"/>
    </row>
    <row r="30" spans="1:18" ht="35.25" customHeight="1" thickBot="1">
      <c r="B30" s="35" t="s">
        <v>162</v>
      </c>
      <c r="C30" s="36">
        <v>8340</v>
      </c>
      <c r="D30" s="36" t="s">
        <v>163</v>
      </c>
      <c r="E30" s="36" t="s">
        <v>164</v>
      </c>
      <c r="F30" s="36"/>
      <c r="G30" s="36"/>
      <c r="H30" s="36"/>
      <c r="I30" s="36"/>
      <c r="J30" s="36"/>
      <c r="K30" s="36">
        <f t="shared" si="7"/>
        <v>58790</v>
      </c>
      <c r="L30" s="36"/>
      <c r="M30" s="36">
        <v>58790</v>
      </c>
      <c r="N30" s="36"/>
      <c r="O30" s="36"/>
      <c r="P30" s="36"/>
      <c r="Q30" s="39">
        <f t="shared" si="2"/>
        <v>58790</v>
      </c>
      <c r="R30" s="34"/>
    </row>
    <row r="31" spans="1:18" s="37" customFormat="1" ht="26.25" thickBot="1">
      <c r="B31" s="42" t="s">
        <v>165</v>
      </c>
      <c r="C31" s="39" t="s">
        <v>122</v>
      </c>
      <c r="D31" s="39" t="s">
        <v>122</v>
      </c>
      <c r="E31" s="39" t="s">
        <v>166</v>
      </c>
      <c r="F31" s="39">
        <f t="shared" ref="F31:K31" si="8">F32</f>
        <v>107116460</v>
      </c>
      <c r="G31" s="39">
        <f t="shared" si="8"/>
        <v>107116460</v>
      </c>
      <c r="H31" s="39">
        <f t="shared" si="8"/>
        <v>96175640</v>
      </c>
      <c r="I31" s="39">
        <f t="shared" si="8"/>
        <v>6444500</v>
      </c>
      <c r="J31" s="39">
        <f t="shared" si="8"/>
        <v>0</v>
      </c>
      <c r="K31" s="36">
        <f t="shared" si="8"/>
        <v>2000000</v>
      </c>
      <c r="L31" s="39"/>
      <c r="M31" s="39">
        <f>M32</f>
        <v>2000000</v>
      </c>
      <c r="N31" s="39" t="s">
        <v>122</v>
      </c>
      <c r="O31" s="39" t="s">
        <v>122</v>
      </c>
      <c r="P31" s="39">
        <f>P32</f>
        <v>0</v>
      </c>
      <c r="Q31" s="39">
        <f t="shared" si="2"/>
        <v>109116460</v>
      </c>
      <c r="R31" s="41"/>
    </row>
    <row r="32" spans="1:18" ht="26.25" thickBot="1">
      <c r="B32" s="42" t="s">
        <v>167</v>
      </c>
      <c r="C32" s="39"/>
      <c r="D32" s="39"/>
      <c r="E32" s="39" t="s">
        <v>166</v>
      </c>
      <c r="F32" s="36">
        <f>SUM(F33+F34+F38+F39+F40+F42)</f>
        <v>107116460</v>
      </c>
      <c r="G32" s="36">
        <f>SUM(G33+G34+G38+G39+G40+G42)</f>
        <v>107116460</v>
      </c>
      <c r="H32" s="36">
        <f>SUM(H33+H34+H38+H39+H42)</f>
        <v>96175640</v>
      </c>
      <c r="I32" s="36">
        <f>SUM(I33+I34+I38+I39+I42)</f>
        <v>6444500</v>
      </c>
      <c r="J32" s="36">
        <f>SUM(J42+J39+J38+J37+J34+J33)</f>
        <v>0</v>
      </c>
      <c r="K32" s="36">
        <f t="shared" ref="K32:P32" si="9">SUM(K34+K33)</f>
        <v>2000000</v>
      </c>
      <c r="L32" s="36">
        <f t="shared" si="9"/>
        <v>0</v>
      </c>
      <c r="M32" s="36">
        <f t="shared" si="9"/>
        <v>2000000</v>
      </c>
      <c r="N32" s="36">
        <f t="shared" si="9"/>
        <v>0</v>
      </c>
      <c r="O32" s="36">
        <f t="shared" si="9"/>
        <v>0</v>
      </c>
      <c r="P32" s="36">
        <f t="shared" si="9"/>
        <v>0</v>
      </c>
      <c r="Q32" s="39">
        <f t="shared" si="2"/>
        <v>109116460</v>
      </c>
      <c r="R32" s="34"/>
    </row>
    <row r="33" spans="2:18" ht="30.75" customHeight="1" thickBot="1">
      <c r="B33" s="35" t="s">
        <v>168</v>
      </c>
      <c r="C33" s="36">
        <v>1141</v>
      </c>
      <c r="D33" s="36" t="s">
        <v>169</v>
      </c>
      <c r="E33" s="36" t="s">
        <v>170</v>
      </c>
      <c r="F33" s="36">
        <f t="shared" ref="F33:F43" si="10">SUM(G33)</f>
        <v>3489084</v>
      </c>
      <c r="G33" s="36">
        <v>3489084</v>
      </c>
      <c r="H33" s="36">
        <v>3379084</v>
      </c>
      <c r="I33" s="36">
        <v>0</v>
      </c>
      <c r="J33" s="36"/>
      <c r="K33" s="36">
        <f t="shared" ref="K33:K80" si="11">SUM(L33+M33+N33+O33+P33)</f>
        <v>0</v>
      </c>
      <c r="L33" s="36"/>
      <c r="M33" s="36"/>
      <c r="N33" s="36"/>
      <c r="O33" s="36"/>
      <c r="P33" s="36"/>
      <c r="Q33" s="39">
        <f t="shared" si="2"/>
        <v>3489084</v>
      </c>
      <c r="R33" s="34"/>
    </row>
    <row r="34" spans="2:18" ht="31.5" customHeight="1" thickBot="1">
      <c r="B34" s="35" t="s">
        <v>171</v>
      </c>
      <c r="C34" s="36">
        <v>1021</v>
      </c>
      <c r="D34" s="36" t="s">
        <v>172</v>
      </c>
      <c r="E34" s="36" t="s">
        <v>173</v>
      </c>
      <c r="F34" s="36">
        <f t="shared" si="10"/>
        <v>41296156</v>
      </c>
      <c r="G34" s="36">
        <v>41296156</v>
      </c>
      <c r="H34" s="36">
        <v>31152856</v>
      </c>
      <c r="I34" s="36">
        <v>6444500</v>
      </c>
      <c r="J34" s="36"/>
      <c r="K34" s="36">
        <f t="shared" si="11"/>
        <v>2000000</v>
      </c>
      <c r="L34" s="36"/>
      <c r="M34" s="36">
        <v>2000000</v>
      </c>
      <c r="N34" s="36"/>
      <c r="O34" s="36"/>
      <c r="P34" s="36"/>
      <c r="Q34" s="39">
        <f t="shared" si="2"/>
        <v>43296156</v>
      </c>
      <c r="R34" s="34"/>
    </row>
    <row r="35" spans="2:18" ht="13.5" thickBot="1">
      <c r="B35" s="35"/>
      <c r="C35" s="36"/>
      <c r="D35" s="36"/>
      <c r="E35" s="36" t="s">
        <v>174</v>
      </c>
      <c r="F35" s="36">
        <f t="shared" si="10"/>
        <v>27370400</v>
      </c>
      <c r="G35" s="36">
        <v>27370400</v>
      </c>
      <c r="H35" s="36">
        <v>24148400</v>
      </c>
      <c r="I35" s="36">
        <v>3222000</v>
      </c>
      <c r="J35" s="36"/>
      <c r="K35" s="36">
        <f t="shared" si="11"/>
        <v>0</v>
      </c>
      <c r="L35" s="36"/>
      <c r="M35" s="36"/>
      <c r="N35" s="36"/>
      <c r="O35" s="36"/>
      <c r="P35" s="36"/>
      <c r="Q35" s="39">
        <f t="shared" si="2"/>
        <v>27370400</v>
      </c>
      <c r="R35" s="34"/>
    </row>
    <row r="36" spans="2:18" ht="13.5" thickBot="1">
      <c r="B36" s="35"/>
      <c r="C36" s="36"/>
      <c r="D36" s="36"/>
      <c r="E36" s="36" t="s">
        <v>175</v>
      </c>
      <c r="F36" s="36">
        <f t="shared" si="10"/>
        <v>13925756</v>
      </c>
      <c r="G36" s="36">
        <v>13925756</v>
      </c>
      <c r="H36" s="36">
        <v>7004456</v>
      </c>
      <c r="I36" s="36">
        <v>3222500</v>
      </c>
      <c r="J36" s="36"/>
      <c r="K36" s="36">
        <f t="shared" si="11"/>
        <v>0</v>
      </c>
      <c r="L36" s="36"/>
      <c r="M36" s="36"/>
      <c r="N36" s="36"/>
      <c r="O36" s="36"/>
      <c r="P36" s="36"/>
      <c r="Q36" s="39">
        <f t="shared" si="2"/>
        <v>13925756</v>
      </c>
      <c r="R36" s="34"/>
    </row>
    <row r="37" spans="2:18" ht="13.5" thickBot="1">
      <c r="B37" s="35"/>
      <c r="C37" s="36"/>
      <c r="D37" s="36"/>
      <c r="E37" s="36" t="s">
        <v>176</v>
      </c>
      <c r="F37" s="36">
        <f t="shared" si="10"/>
        <v>0</v>
      </c>
      <c r="G37" s="36"/>
      <c r="H37" s="36"/>
      <c r="I37" s="36"/>
      <c r="J37" s="36"/>
      <c r="K37" s="36">
        <f>SUM(L37+M37+N37+O37+P37)</f>
        <v>2000000</v>
      </c>
      <c r="L37" s="36"/>
      <c r="M37" s="36">
        <v>2000000</v>
      </c>
      <c r="N37" s="36"/>
      <c r="O37" s="36"/>
      <c r="P37" s="36"/>
      <c r="Q37" s="39">
        <f t="shared" si="2"/>
        <v>2000000</v>
      </c>
      <c r="R37" s="34"/>
    </row>
    <row r="38" spans="2:18" ht="76.5" hidden="1" customHeight="1">
      <c r="B38" s="35" t="s">
        <v>177</v>
      </c>
      <c r="C38" s="36">
        <v>1200</v>
      </c>
      <c r="D38" s="36" t="s">
        <v>169</v>
      </c>
      <c r="E38" s="36" t="s">
        <v>178</v>
      </c>
      <c r="F38" s="36">
        <f t="shared" si="10"/>
        <v>0</v>
      </c>
      <c r="G38" s="36"/>
      <c r="H38" s="36"/>
      <c r="I38" s="36"/>
      <c r="J38" s="36"/>
      <c r="K38" s="36">
        <f t="shared" si="11"/>
        <v>0</v>
      </c>
      <c r="L38" s="36"/>
      <c r="M38" s="36"/>
      <c r="N38" s="36"/>
      <c r="O38" s="36"/>
      <c r="P38" s="36"/>
      <c r="Q38" s="39">
        <f t="shared" si="2"/>
        <v>0</v>
      </c>
      <c r="R38" s="34"/>
    </row>
    <row r="39" spans="2:18" ht="34.5" customHeight="1" thickBot="1">
      <c r="B39" s="35" t="s">
        <v>179</v>
      </c>
      <c r="C39" s="36">
        <v>1031</v>
      </c>
      <c r="D39" s="36" t="s">
        <v>172</v>
      </c>
      <c r="E39" s="36" t="s">
        <v>173</v>
      </c>
      <c r="F39" s="36">
        <f t="shared" si="10"/>
        <v>61643700</v>
      </c>
      <c r="G39" s="36">
        <v>61643700</v>
      </c>
      <c r="H39" s="36">
        <v>61643700</v>
      </c>
      <c r="I39" s="36"/>
      <c r="J39" s="36"/>
      <c r="K39" s="36">
        <f t="shared" si="11"/>
        <v>0</v>
      </c>
      <c r="L39" s="36"/>
      <c r="M39" s="36"/>
      <c r="N39" s="36"/>
      <c r="O39" s="36"/>
      <c r="P39" s="36"/>
      <c r="Q39" s="39">
        <f t="shared" si="2"/>
        <v>61643700</v>
      </c>
      <c r="R39" s="34"/>
    </row>
    <row r="40" spans="2:18" ht="78" customHeight="1" thickBot="1">
      <c r="B40" s="35" t="s">
        <v>180</v>
      </c>
      <c r="C40" s="36">
        <v>3140</v>
      </c>
      <c r="D40" s="36">
        <v>1040</v>
      </c>
      <c r="E40" s="43" t="s">
        <v>149</v>
      </c>
      <c r="F40" s="36">
        <f t="shared" si="10"/>
        <v>661520</v>
      </c>
      <c r="G40" s="36">
        <v>661520</v>
      </c>
      <c r="H40" s="36"/>
      <c r="I40" s="36"/>
      <c r="J40" s="36"/>
      <c r="K40" s="36">
        <f t="shared" si="11"/>
        <v>0</v>
      </c>
      <c r="L40" s="36"/>
      <c r="M40" s="36"/>
      <c r="N40" s="36"/>
      <c r="O40" s="36"/>
      <c r="P40" s="36"/>
      <c r="Q40" s="39">
        <f t="shared" si="2"/>
        <v>661520</v>
      </c>
      <c r="R40" s="34"/>
    </row>
    <row r="41" spans="2:18" ht="35.25" customHeight="1" thickBot="1">
      <c r="B41" s="35"/>
      <c r="C41" s="36"/>
      <c r="D41" s="36"/>
      <c r="E41" s="43" t="s">
        <v>150</v>
      </c>
      <c r="F41" s="36">
        <f t="shared" si="10"/>
        <v>50000</v>
      </c>
      <c r="G41" s="36">
        <v>50000</v>
      </c>
      <c r="H41" s="36"/>
      <c r="I41" s="36"/>
      <c r="J41" s="36"/>
      <c r="K41" s="36"/>
      <c r="L41" s="36"/>
      <c r="M41" s="36"/>
      <c r="N41" s="36"/>
      <c r="O41" s="36"/>
      <c r="P41" s="36"/>
      <c r="Q41" s="39">
        <f t="shared" si="2"/>
        <v>50000</v>
      </c>
      <c r="R41" s="34"/>
    </row>
    <row r="42" spans="2:18" ht="30.75" customHeight="1" thickBot="1">
      <c r="B42" s="35" t="s">
        <v>181</v>
      </c>
      <c r="C42" s="36">
        <v>3242</v>
      </c>
      <c r="D42" s="36">
        <v>1090</v>
      </c>
      <c r="E42" s="36" t="s">
        <v>182</v>
      </c>
      <c r="F42" s="36">
        <f t="shared" si="10"/>
        <v>26000</v>
      </c>
      <c r="G42" s="36">
        <f>G43</f>
        <v>26000</v>
      </c>
      <c r="H42" s="36"/>
      <c r="I42" s="36"/>
      <c r="J42" s="36"/>
      <c r="K42" s="36">
        <f t="shared" si="11"/>
        <v>0</v>
      </c>
      <c r="L42" s="36"/>
      <c r="M42" s="36"/>
      <c r="N42" s="36"/>
      <c r="O42" s="36"/>
      <c r="P42" s="36"/>
      <c r="Q42" s="39">
        <f t="shared" si="2"/>
        <v>26000</v>
      </c>
      <c r="R42" s="34"/>
    </row>
    <row r="43" spans="2:18" ht="77.25" thickBot="1">
      <c r="B43" s="35"/>
      <c r="C43" s="36"/>
      <c r="D43" s="36"/>
      <c r="E43" s="36" t="s">
        <v>183</v>
      </c>
      <c r="F43" s="36">
        <f t="shared" si="10"/>
        <v>26000</v>
      </c>
      <c r="G43" s="36">
        <v>26000</v>
      </c>
      <c r="H43" s="36"/>
      <c r="I43" s="36"/>
      <c r="J43" s="36"/>
      <c r="K43" s="36">
        <f t="shared" si="11"/>
        <v>0</v>
      </c>
      <c r="L43" s="36"/>
      <c r="M43" s="36"/>
      <c r="N43" s="36"/>
      <c r="O43" s="36"/>
      <c r="P43" s="36"/>
      <c r="Q43" s="39">
        <f t="shared" si="2"/>
        <v>26000</v>
      </c>
      <c r="R43" s="34"/>
    </row>
    <row r="44" spans="2:18" ht="39" thickBot="1">
      <c r="B44" s="42" t="s">
        <v>184</v>
      </c>
      <c r="C44" s="36"/>
      <c r="D44" s="36"/>
      <c r="E44" s="39" t="s">
        <v>185</v>
      </c>
      <c r="F44" s="36">
        <f>SUM(F45+F57)</f>
        <v>12410085</v>
      </c>
      <c r="G44" s="36">
        <f>SUM(G45+G57)</f>
        <v>12410085</v>
      </c>
      <c r="H44" s="36">
        <f>SUM(H45+H57)</f>
        <v>10497584</v>
      </c>
      <c r="I44" s="36">
        <f>SUM(I45+I57)</f>
        <v>532797</v>
      </c>
      <c r="J44" s="36">
        <f>SUM(J45+J57)</f>
        <v>0</v>
      </c>
      <c r="K44" s="36">
        <f>SUM(M44+N44+O44+P44)</f>
        <v>1500000</v>
      </c>
      <c r="L44" s="36">
        <f>SUM(L45+L57)</f>
        <v>0</v>
      </c>
      <c r="M44" s="36">
        <f>SUM(M45+M57)</f>
        <v>0</v>
      </c>
      <c r="N44" s="36">
        <f>SUM(N45+N57)</f>
        <v>0</v>
      </c>
      <c r="O44" s="36">
        <f>SUM(O45+O57)</f>
        <v>0</v>
      </c>
      <c r="P44" s="36">
        <f>SUM(P45+P57)</f>
        <v>1500000</v>
      </c>
      <c r="Q44" s="39">
        <f t="shared" si="2"/>
        <v>13910085</v>
      </c>
      <c r="R44" s="34"/>
    </row>
    <row r="45" spans="2:18" ht="39" thickBot="1">
      <c r="B45" s="42" t="s">
        <v>186</v>
      </c>
      <c r="C45" s="36"/>
      <c r="D45" s="36"/>
      <c r="E45" s="39" t="s">
        <v>185</v>
      </c>
      <c r="F45" s="36">
        <f>SUM(F46+F47+F48+F49+F51+F53+F56)</f>
        <v>5495354</v>
      </c>
      <c r="G45" s="36">
        <f>SUM(G46+G47+G48+G49+G51+G53+G56)</f>
        <v>5495354</v>
      </c>
      <c r="H45" s="36">
        <f>SUM(H46+H47+H48+H49+H51+H53+H56)</f>
        <v>4553354</v>
      </c>
      <c r="I45" s="36">
        <f>SUM(I46+I53)</f>
        <v>0</v>
      </c>
      <c r="J45" s="36">
        <f>SUM(J46+J53)</f>
        <v>0</v>
      </c>
      <c r="K45" s="36">
        <f>SUM(L45+M45+N45+O45+P45)</f>
        <v>500000</v>
      </c>
      <c r="L45" s="36">
        <f>SUM(L46+L53)</f>
        <v>0</v>
      </c>
      <c r="M45" s="36">
        <f>SUM(M46+M53)</f>
        <v>0</v>
      </c>
      <c r="N45" s="36">
        <f>SUM(N46+N53)</f>
        <v>0</v>
      </c>
      <c r="O45" s="36">
        <f>SUM(O46+O53+O50)</f>
        <v>0</v>
      </c>
      <c r="P45" s="36">
        <f>SUM(P46+P53+P50)</f>
        <v>500000</v>
      </c>
      <c r="Q45" s="39">
        <f t="shared" si="2"/>
        <v>5995354</v>
      </c>
      <c r="R45" s="34"/>
    </row>
    <row r="46" spans="2:18" ht="57" customHeight="1" thickBot="1">
      <c r="B46" s="35" t="s">
        <v>187</v>
      </c>
      <c r="C46" s="36" t="s">
        <v>188</v>
      </c>
      <c r="D46" s="36" t="s">
        <v>143</v>
      </c>
      <c r="E46" s="36" t="s">
        <v>189</v>
      </c>
      <c r="F46" s="36">
        <f t="shared" ref="F46:F60" si="12">SUM(G46)</f>
        <v>3650194</v>
      </c>
      <c r="G46" s="36">
        <v>3650194</v>
      </c>
      <c r="H46" s="36">
        <v>3552194</v>
      </c>
      <c r="I46" s="36"/>
      <c r="J46" s="36"/>
      <c r="K46" s="36">
        <f t="shared" si="11"/>
        <v>0</v>
      </c>
      <c r="L46" s="36"/>
      <c r="M46" s="36"/>
      <c r="N46" s="36"/>
      <c r="O46" s="36"/>
      <c r="P46" s="36"/>
      <c r="Q46" s="39">
        <f t="shared" si="2"/>
        <v>3650194</v>
      </c>
      <c r="R46" s="34"/>
    </row>
    <row r="47" spans="2:18" ht="57" customHeight="1" thickBot="1">
      <c r="B47" s="35" t="s">
        <v>190</v>
      </c>
      <c r="C47" s="36"/>
      <c r="D47" s="36"/>
      <c r="E47" s="36" t="s">
        <v>191</v>
      </c>
      <c r="F47" s="36">
        <f t="shared" si="12"/>
        <v>1000</v>
      </c>
      <c r="G47" s="36">
        <v>1000</v>
      </c>
      <c r="H47" s="36"/>
      <c r="I47" s="36"/>
      <c r="J47" s="36"/>
      <c r="K47" s="36"/>
      <c r="L47" s="36"/>
      <c r="M47" s="36"/>
      <c r="N47" s="36"/>
      <c r="O47" s="36"/>
      <c r="P47" s="36"/>
      <c r="Q47" s="39">
        <f t="shared" si="2"/>
        <v>1000</v>
      </c>
      <c r="R47" s="34"/>
    </row>
    <row r="48" spans="2:18" ht="57" customHeight="1" thickBot="1">
      <c r="B48" s="35" t="s">
        <v>192</v>
      </c>
      <c r="C48" s="36"/>
      <c r="D48" s="36"/>
      <c r="E48" s="36" t="s">
        <v>193</v>
      </c>
      <c r="F48" s="36">
        <f t="shared" si="12"/>
        <v>5000</v>
      </c>
      <c r="G48" s="36">
        <v>5000</v>
      </c>
      <c r="H48" s="36"/>
      <c r="I48" s="36"/>
      <c r="J48" s="36"/>
      <c r="K48" s="36"/>
      <c r="L48" s="36"/>
      <c r="M48" s="36"/>
      <c r="N48" s="36"/>
      <c r="O48" s="36"/>
      <c r="P48" s="36"/>
      <c r="Q48" s="39">
        <f t="shared" si="2"/>
        <v>5000</v>
      </c>
      <c r="R48" s="34"/>
    </row>
    <row r="49" spans="2:18" ht="76.5" customHeight="1" thickBot="1">
      <c r="B49" s="35" t="s">
        <v>194</v>
      </c>
      <c r="C49" s="36"/>
      <c r="D49" s="36"/>
      <c r="E49" s="36" t="s">
        <v>195</v>
      </c>
      <c r="F49" s="36">
        <f t="shared" si="12"/>
        <v>1011160</v>
      </c>
      <c r="G49" s="36">
        <v>1011160</v>
      </c>
      <c r="H49" s="36">
        <v>1001160</v>
      </c>
      <c r="I49" s="36"/>
      <c r="J49" s="36"/>
      <c r="K49" s="36"/>
      <c r="L49" s="36"/>
      <c r="M49" s="36"/>
      <c r="N49" s="36"/>
      <c r="O49" s="36"/>
      <c r="P49" s="36"/>
      <c r="Q49" s="39">
        <f t="shared" si="2"/>
        <v>1011160</v>
      </c>
      <c r="R49" s="34"/>
    </row>
    <row r="50" spans="2:18" ht="66.75" customHeight="1" thickBot="1">
      <c r="B50" s="35" t="s">
        <v>196</v>
      </c>
      <c r="C50" s="36">
        <v>0</v>
      </c>
      <c r="D50" s="36">
        <v>1040</v>
      </c>
      <c r="E50" s="36" t="s">
        <v>197</v>
      </c>
      <c r="F50" s="36">
        <f t="shared" si="12"/>
        <v>0</v>
      </c>
      <c r="G50" s="36"/>
      <c r="H50" s="36"/>
      <c r="I50" s="36"/>
      <c r="J50" s="36"/>
      <c r="K50" s="36">
        <f t="shared" si="11"/>
        <v>500000</v>
      </c>
      <c r="L50" s="36"/>
      <c r="M50" s="36"/>
      <c r="N50" s="36"/>
      <c r="O50" s="36"/>
      <c r="P50" s="36">
        <v>500000</v>
      </c>
      <c r="Q50" s="39">
        <f t="shared" si="2"/>
        <v>500000</v>
      </c>
      <c r="R50" s="34"/>
    </row>
    <row r="51" spans="2:18" ht="85.5" customHeight="1" thickBot="1">
      <c r="B51" s="35" t="s">
        <v>198</v>
      </c>
      <c r="C51" s="36">
        <v>3140</v>
      </c>
      <c r="D51" s="36">
        <v>1040</v>
      </c>
      <c r="E51" s="43" t="s">
        <v>149</v>
      </c>
      <c r="F51" s="36">
        <f t="shared" si="12"/>
        <v>100000</v>
      </c>
      <c r="G51" s="36">
        <v>100000</v>
      </c>
      <c r="H51" s="36"/>
      <c r="I51" s="36"/>
      <c r="J51" s="36"/>
      <c r="K51" s="36">
        <f t="shared" si="11"/>
        <v>0</v>
      </c>
      <c r="L51" s="36"/>
      <c r="M51" s="36"/>
      <c r="N51" s="36"/>
      <c r="O51" s="36"/>
      <c r="P51" s="36"/>
      <c r="Q51" s="39">
        <f t="shared" si="2"/>
        <v>100000</v>
      </c>
      <c r="R51" s="34"/>
    </row>
    <row r="52" spans="2:18" ht="37.5" customHeight="1" thickBot="1">
      <c r="B52" s="35"/>
      <c r="C52" s="36"/>
      <c r="D52" s="36"/>
      <c r="E52" s="43" t="s">
        <v>150</v>
      </c>
      <c r="F52" s="36">
        <f t="shared" si="12"/>
        <v>100000</v>
      </c>
      <c r="G52" s="36">
        <v>100000</v>
      </c>
      <c r="H52" s="36"/>
      <c r="I52" s="36"/>
      <c r="J52" s="36"/>
      <c r="K52" s="36"/>
      <c r="L52" s="36"/>
      <c r="M52" s="36"/>
      <c r="N52" s="36"/>
      <c r="O52" s="36"/>
      <c r="P52" s="36"/>
      <c r="Q52" s="39"/>
      <c r="R52" s="34"/>
    </row>
    <row r="53" spans="2:18" ht="39.75" customHeight="1" thickBot="1">
      <c r="B53" s="35" t="s">
        <v>199</v>
      </c>
      <c r="C53" s="36">
        <v>3242</v>
      </c>
      <c r="D53" s="36">
        <v>1090</v>
      </c>
      <c r="E53" s="36" t="s">
        <v>200</v>
      </c>
      <c r="F53" s="36">
        <f t="shared" si="12"/>
        <v>500000</v>
      </c>
      <c r="G53" s="36">
        <v>500000</v>
      </c>
      <c r="H53" s="36"/>
      <c r="I53" s="36"/>
      <c r="J53" s="36"/>
      <c r="K53" s="36">
        <f t="shared" si="11"/>
        <v>0</v>
      </c>
      <c r="L53" s="36"/>
      <c r="M53" s="36"/>
      <c r="N53" s="36"/>
      <c r="O53" s="36"/>
      <c r="P53" s="36"/>
      <c r="Q53" s="39">
        <f t="shared" si="2"/>
        <v>500000</v>
      </c>
      <c r="R53" s="34"/>
    </row>
    <row r="54" spans="2:18" ht="39" thickBot="1">
      <c r="B54" s="35"/>
      <c r="C54" s="36"/>
      <c r="D54" s="36"/>
      <c r="E54" s="36" t="s">
        <v>201</v>
      </c>
      <c r="F54" s="36">
        <f t="shared" si="12"/>
        <v>400000</v>
      </c>
      <c r="G54" s="36">
        <v>400000</v>
      </c>
      <c r="H54" s="36"/>
      <c r="I54" s="36"/>
      <c r="J54" s="36"/>
      <c r="K54" s="36">
        <f t="shared" si="11"/>
        <v>0</v>
      </c>
      <c r="L54" s="36"/>
      <c r="M54" s="36"/>
      <c r="N54" s="36"/>
      <c r="O54" s="36"/>
      <c r="P54" s="36"/>
      <c r="Q54" s="39">
        <f t="shared" si="2"/>
        <v>400000</v>
      </c>
      <c r="R54" s="34"/>
    </row>
    <row r="55" spans="2:18" ht="26.25" thickBot="1">
      <c r="B55" s="35"/>
      <c r="C55" s="36"/>
      <c r="D55" s="36"/>
      <c r="E55" s="36" t="s">
        <v>202</v>
      </c>
      <c r="F55" s="36">
        <f t="shared" si="12"/>
        <v>100000</v>
      </c>
      <c r="G55" s="36">
        <v>100000</v>
      </c>
      <c r="H55" s="36"/>
      <c r="I55" s="36"/>
      <c r="J55" s="36"/>
      <c r="K55" s="36"/>
      <c r="L55" s="36"/>
      <c r="M55" s="36"/>
      <c r="N55" s="36"/>
      <c r="O55" s="36"/>
      <c r="P55" s="36"/>
      <c r="Q55" s="39"/>
      <c r="R55" s="34"/>
    </row>
    <row r="56" spans="2:18" ht="90" thickBot="1">
      <c r="B56" s="35" t="s">
        <v>203</v>
      </c>
      <c r="C56" s="36"/>
      <c r="D56" s="36"/>
      <c r="E56" s="36" t="s">
        <v>204</v>
      </c>
      <c r="F56" s="36">
        <f t="shared" si="12"/>
        <v>228000</v>
      </c>
      <c r="G56" s="36">
        <v>228000</v>
      </c>
      <c r="H56" s="36"/>
      <c r="I56" s="36"/>
      <c r="J56" s="36"/>
      <c r="K56" s="36"/>
      <c r="L56" s="36"/>
      <c r="M56" s="36"/>
      <c r="N56" s="36"/>
      <c r="O56" s="36"/>
      <c r="P56" s="36"/>
      <c r="Q56" s="39">
        <f t="shared" si="2"/>
        <v>228000</v>
      </c>
      <c r="R56" s="34"/>
    </row>
    <row r="57" spans="2:18" s="37" customFormat="1" ht="39" thickBot="1">
      <c r="B57" s="42" t="s">
        <v>186</v>
      </c>
      <c r="C57" s="39"/>
      <c r="D57" s="39"/>
      <c r="E57" s="39" t="s">
        <v>205</v>
      </c>
      <c r="F57" s="39">
        <f>SUM(F58+F59)</f>
        <v>6914731</v>
      </c>
      <c r="G57" s="39">
        <f>SUM(G59+G58)</f>
        <v>6914731</v>
      </c>
      <c r="H57" s="39">
        <f t="shared" ref="H57:Q57" si="13">SUM(H59+H58)</f>
        <v>5944230</v>
      </c>
      <c r="I57" s="39">
        <f t="shared" si="13"/>
        <v>532797</v>
      </c>
      <c r="J57" s="39">
        <f t="shared" si="13"/>
        <v>0</v>
      </c>
      <c r="K57" s="39">
        <f>SUM(K59+K58)</f>
        <v>1000000</v>
      </c>
      <c r="L57" s="39">
        <f t="shared" si="13"/>
        <v>0</v>
      </c>
      <c r="M57" s="39">
        <f t="shared" si="13"/>
        <v>0</v>
      </c>
      <c r="N57" s="39">
        <f t="shared" si="13"/>
        <v>0</v>
      </c>
      <c r="O57" s="39">
        <f t="shared" si="13"/>
        <v>0</v>
      </c>
      <c r="P57" s="39">
        <f t="shared" si="13"/>
        <v>1000000</v>
      </c>
      <c r="Q57" s="39">
        <f t="shared" si="13"/>
        <v>7914731</v>
      </c>
      <c r="R57" s="41"/>
    </row>
    <row r="58" spans="2:18" ht="61.5" customHeight="1" thickBot="1">
      <c r="B58" s="35" t="s">
        <v>206</v>
      </c>
      <c r="C58" s="36">
        <v>2111</v>
      </c>
      <c r="D58" s="36" t="s">
        <v>207</v>
      </c>
      <c r="E58" s="36" t="s">
        <v>208</v>
      </c>
      <c r="F58" s="36">
        <f>SUM(G58)</f>
        <v>532797</v>
      </c>
      <c r="G58" s="36">
        <v>532797</v>
      </c>
      <c r="H58" s="36"/>
      <c r="I58" s="36">
        <v>532797</v>
      </c>
      <c r="J58" s="36"/>
      <c r="K58" s="36">
        <f>SUM(L58+M58+N58+O58+P58)</f>
        <v>0</v>
      </c>
      <c r="L58" s="36"/>
      <c r="M58" s="36"/>
      <c r="N58" s="36"/>
      <c r="O58" s="36"/>
      <c r="P58" s="36"/>
      <c r="Q58" s="39">
        <f>SUM(F58+K58)</f>
        <v>532797</v>
      </c>
      <c r="R58" s="34"/>
    </row>
    <row r="59" spans="2:18" ht="61.5" customHeight="1" thickBot="1">
      <c r="B59" s="35" t="s">
        <v>209</v>
      </c>
      <c r="C59" s="36">
        <v>2152</v>
      </c>
      <c r="D59" s="36" t="s">
        <v>210</v>
      </c>
      <c r="E59" s="36" t="s">
        <v>211</v>
      </c>
      <c r="F59" s="36">
        <f t="shared" si="12"/>
        <v>6381934</v>
      </c>
      <c r="G59" s="36">
        <v>6381934</v>
      </c>
      <c r="H59" s="36">
        <v>5944230</v>
      </c>
      <c r="I59" s="36"/>
      <c r="J59" s="36"/>
      <c r="K59" s="36">
        <v>1000000</v>
      </c>
      <c r="L59" s="36"/>
      <c r="M59" s="36"/>
      <c r="N59" s="36"/>
      <c r="O59" s="36"/>
      <c r="P59" s="36">
        <v>1000000</v>
      </c>
      <c r="Q59" s="39">
        <f t="shared" si="2"/>
        <v>7381934</v>
      </c>
      <c r="R59" s="34"/>
    </row>
    <row r="60" spans="2:18" ht="26.25" thickBot="1">
      <c r="B60" s="35"/>
      <c r="C60" s="36"/>
      <c r="D60" s="36"/>
      <c r="E60" s="36" t="s">
        <v>212</v>
      </c>
      <c r="F60" s="36">
        <f t="shared" si="12"/>
        <v>100000</v>
      </c>
      <c r="G60" s="36">
        <v>100000</v>
      </c>
      <c r="H60" s="36"/>
      <c r="I60" s="36"/>
      <c r="J60" s="36"/>
      <c r="K60" s="36">
        <f t="shared" si="11"/>
        <v>0</v>
      </c>
      <c r="L60" s="36"/>
      <c r="M60" s="36"/>
      <c r="N60" s="36"/>
      <c r="O60" s="36"/>
      <c r="P60" s="36"/>
      <c r="Q60" s="39">
        <f t="shared" si="2"/>
        <v>100000</v>
      </c>
      <c r="R60" s="34"/>
    </row>
    <row r="61" spans="2:18" ht="26.25" thickBot="1">
      <c r="B61" s="42">
        <v>1000000</v>
      </c>
      <c r="C61" s="39"/>
      <c r="D61" s="39"/>
      <c r="E61" s="39" t="s">
        <v>213</v>
      </c>
      <c r="F61" s="36">
        <f>F62</f>
        <v>11611013</v>
      </c>
      <c r="G61" s="36">
        <f>G62</f>
        <v>11611013</v>
      </c>
      <c r="H61" s="36">
        <f>H62</f>
        <v>9530139</v>
      </c>
      <c r="I61" s="36">
        <f>I62</f>
        <v>520000</v>
      </c>
      <c r="J61" s="36"/>
      <c r="K61" s="36">
        <f>K62</f>
        <v>2250000</v>
      </c>
      <c r="L61" s="36"/>
      <c r="M61" s="36"/>
      <c r="N61" s="36"/>
      <c r="O61" s="36"/>
      <c r="P61" s="36">
        <f>P62</f>
        <v>2250000</v>
      </c>
      <c r="Q61" s="39">
        <f t="shared" si="2"/>
        <v>13861013</v>
      </c>
      <c r="R61" s="34"/>
    </row>
    <row r="62" spans="2:18" ht="26.25" thickBot="1">
      <c r="B62" s="42">
        <v>1010000</v>
      </c>
      <c r="C62" s="39"/>
      <c r="D62" s="39"/>
      <c r="E62" s="39" t="s">
        <v>213</v>
      </c>
      <c r="F62" s="36">
        <f>SUM(F63+F64+F66+F67+F68+F69+F71+F73)</f>
        <v>11611013</v>
      </c>
      <c r="G62" s="36">
        <f>SUM(G63+G64+G66+G67+G68+G69+G71+G73)</f>
        <v>11611013</v>
      </c>
      <c r="H62" s="36">
        <f t="shared" ref="H62:P62" si="14">SUM(H63+H64+H66+H67+H68+H69+H71+H73)</f>
        <v>9530139</v>
      </c>
      <c r="I62" s="36">
        <f t="shared" si="14"/>
        <v>520000</v>
      </c>
      <c r="J62" s="36">
        <f t="shared" si="14"/>
        <v>0</v>
      </c>
      <c r="K62" s="36">
        <f t="shared" si="14"/>
        <v>2250000</v>
      </c>
      <c r="L62" s="36">
        <f t="shared" si="14"/>
        <v>0</v>
      </c>
      <c r="M62" s="36">
        <f t="shared" si="14"/>
        <v>0</v>
      </c>
      <c r="N62" s="36">
        <f t="shared" si="14"/>
        <v>0</v>
      </c>
      <c r="O62" s="36">
        <f t="shared" si="14"/>
        <v>0</v>
      </c>
      <c r="P62" s="36">
        <f t="shared" si="14"/>
        <v>2250000</v>
      </c>
      <c r="Q62" s="39">
        <f t="shared" si="2"/>
        <v>13861013</v>
      </c>
      <c r="R62" s="34"/>
    </row>
    <row r="63" spans="2:18" ht="26.25" thickBot="1">
      <c r="B63" s="35">
        <v>1011080</v>
      </c>
      <c r="C63" s="39"/>
      <c r="D63" s="39"/>
      <c r="E63" s="36" t="s">
        <v>214</v>
      </c>
      <c r="F63" s="36">
        <f t="shared" ref="F63:F70" si="15">SUM(G63)</f>
        <v>864479</v>
      </c>
      <c r="G63" s="36">
        <v>864479</v>
      </c>
      <c r="H63" s="36">
        <v>864479</v>
      </c>
      <c r="I63" s="36"/>
      <c r="J63" s="36"/>
      <c r="K63" s="36"/>
      <c r="L63" s="36"/>
      <c r="M63" s="36"/>
      <c r="N63" s="36"/>
      <c r="O63" s="36"/>
      <c r="P63" s="36"/>
      <c r="Q63" s="39">
        <f t="shared" si="2"/>
        <v>864479</v>
      </c>
      <c r="R63" s="34"/>
    </row>
    <row r="64" spans="2:18" ht="77.25" thickBot="1">
      <c r="B64" s="35">
        <v>1013140</v>
      </c>
      <c r="C64" s="36">
        <v>3140</v>
      </c>
      <c r="D64" s="36">
        <v>1040</v>
      </c>
      <c r="E64" s="43" t="s">
        <v>149</v>
      </c>
      <c r="F64" s="36">
        <f t="shared" si="15"/>
        <v>50000</v>
      </c>
      <c r="G64" s="36">
        <v>50000</v>
      </c>
      <c r="H64" s="36"/>
      <c r="I64" s="36"/>
      <c r="J64" s="36"/>
      <c r="K64" s="36"/>
      <c r="L64" s="36"/>
      <c r="M64" s="36"/>
      <c r="N64" s="36"/>
      <c r="O64" s="36"/>
      <c r="P64" s="36"/>
      <c r="Q64" s="39">
        <f t="shared" si="2"/>
        <v>50000</v>
      </c>
      <c r="R64" s="34"/>
    </row>
    <row r="65" spans="2:18" ht="26.25" thickBot="1">
      <c r="B65" s="35"/>
      <c r="C65" s="39"/>
      <c r="D65" s="39"/>
      <c r="E65" s="43" t="s">
        <v>150</v>
      </c>
      <c r="F65" s="36">
        <v>50000</v>
      </c>
      <c r="G65" s="36">
        <v>50000</v>
      </c>
      <c r="H65" s="36"/>
      <c r="I65" s="36"/>
      <c r="J65" s="36"/>
      <c r="K65" s="36"/>
      <c r="L65" s="36"/>
      <c r="M65" s="36"/>
      <c r="N65" s="36"/>
      <c r="O65" s="36"/>
      <c r="P65" s="36"/>
      <c r="Q65" s="39"/>
      <c r="R65" s="34"/>
    </row>
    <row r="66" spans="2:18" ht="25.5" customHeight="1" thickBot="1">
      <c r="B66" s="35">
        <v>1014030</v>
      </c>
      <c r="C66" s="36">
        <v>4030</v>
      </c>
      <c r="D66" s="36" t="s">
        <v>215</v>
      </c>
      <c r="E66" s="36" t="s">
        <v>216</v>
      </c>
      <c r="F66" s="36">
        <f t="shared" si="15"/>
        <v>1751950</v>
      </c>
      <c r="G66" s="36">
        <v>1751950</v>
      </c>
      <c r="H66" s="36">
        <v>1486550</v>
      </c>
      <c r="I66" s="36">
        <v>235000</v>
      </c>
      <c r="J66" s="36"/>
      <c r="K66" s="36">
        <f t="shared" si="11"/>
        <v>0</v>
      </c>
      <c r="L66" s="36"/>
      <c r="M66" s="36"/>
      <c r="N66" s="36"/>
      <c r="O66" s="36"/>
      <c r="P66" s="36"/>
      <c r="Q66" s="39">
        <f t="shared" si="2"/>
        <v>1751950</v>
      </c>
      <c r="R66" s="34"/>
    </row>
    <row r="67" spans="2:18" ht="56.25" customHeight="1" thickBot="1">
      <c r="B67" s="35">
        <v>1014060</v>
      </c>
      <c r="C67" s="36">
        <v>4060</v>
      </c>
      <c r="D67" s="36" t="s">
        <v>217</v>
      </c>
      <c r="E67" s="36" t="s">
        <v>218</v>
      </c>
      <c r="F67" s="36">
        <f t="shared" si="15"/>
        <v>5312413</v>
      </c>
      <c r="G67" s="36">
        <v>5312413</v>
      </c>
      <c r="H67" s="36">
        <v>4866739</v>
      </c>
      <c r="I67" s="36">
        <v>285000</v>
      </c>
      <c r="J67" s="36"/>
      <c r="K67" s="36">
        <f>SUM(L67+M67+N67+O67+P67)</f>
        <v>1750000</v>
      </c>
      <c r="L67" s="36"/>
      <c r="M67" s="36"/>
      <c r="N67" s="36"/>
      <c r="O67" s="36"/>
      <c r="P67" s="36">
        <v>1750000</v>
      </c>
      <c r="Q67" s="39">
        <f t="shared" si="2"/>
        <v>7062413</v>
      </c>
      <c r="R67" s="34"/>
    </row>
    <row r="68" spans="2:18" ht="32.25" customHeight="1" thickBot="1">
      <c r="B68" s="35">
        <v>1014081</v>
      </c>
      <c r="C68" s="36">
        <v>4081</v>
      </c>
      <c r="D68" s="36" t="s">
        <v>219</v>
      </c>
      <c r="E68" s="36" t="s">
        <v>220</v>
      </c>
      <c r="F68" s="36">
        <f>SUM(G68)</f>
        <v>1667692</v>
      </c>
      <c r="G68" s="36">
        <v>1667692</v>
      </c>
      <c r="H68" s="36">
        <v>1447892</v>
      </c>
      <c r="I68" s="36"/>
      <c r="J68" s="36"/>
      <c r="K68" s="36">
        <f>SUM(L68+M68+N68+O68+P68)</f>
        <v>500000</v>
      </c>
      <c r="L68" s="36"/>
      <c r="M68" s="36"/>
      <c r="N68" s="36"/>
      <c r="O68" s="36"/>
      <c r="P68" s="36">
        <v>500000</v>
      </c>
      <c r="Q68" s="39">
        <f>SUM(F68+K68)</f>
        <v>2167692</v>
      </c>
      <c r="R68" s="34"/>
    </row>
    <row r="69" spans="2:18" ht="26.25" thickBot="1">
      <c r="B69" s="35">
        <v>1014082</v>
      </c>
      <c r="C69" s="36">
        <v>4082</v>
      </c>
      <c r="D69" s="36" t="s">
        <v>219</v>
      </c>
      <c r="E69" s="36" t="s">
        <v>221</v>
      </c>
      <c r="F69" s="36">
        <f t="shared" si="15"/>
        <v>1000000</v>
      </c>
      <c r="G69" s="36">
        <v>1000000</v>
      </c>
      <c r="H69" s="36"/>
      <c r="I69" s="36"/>
      <c r="J69" s="36"/>
      <c r="K69" s="36">
        <f t="shared" si="11"/>
        <v>0</v>
      </c>
      <c r="L69" s="36"/>
      <c r="M69" s="36"/>
      <c r="N69" s="36"/>
      <c r="O69" s="36"/>
      <c r="P69" s="36"/>
      <c r="Q69" s="39">
        <f t="shared" si="2"/>
        <v>1000000</v>
      </c>
      <c r="R69" s="34"/>
    </row>
    <row r="70" spans="2:18" ht="13.5" thickBot="1">
      <c r="B70" s="35"/>
      <c r="C70" s="36"/>
      <c r="D70" s="36"/>
      <c r="E70" s="36" t="s">
        <v>222</v>
      </c>
      <c r="F70" s="36">
        <f t="shared" si="15"/>
        <v>1000000</v>
      </c>
      <c r="G70" s="36">
        <v>1000000</v>
      </c>
      <c r="H70" s="36"/>
      <c r="I70" s="36"/>
      <c r="J70" s="36"/>
      <c r="K70" s="36">
        <f t="shared" si="11"/>
        <v>0</v>
      </c>
      <c r="L70" s="36"/>
      <c r="M70" s="36"/>
      <c r="N70" s="36"/>
      <c r="O70" s="36"/>
      <c r="P70" s="36"/>
      <c r="Q70" s="39">
        <f t="shared" si="2"/>
        <v>1000000</v>
      </c>
      <c r="R70" s="34"/>
    </row>
    <row r="71" spans="2:18" ht="39" thickBot="1">
      <c r="B71" s="35">
        <v>1015011</v>
      </c>
      <c r="C71" s="36">
        <v>5011</v>
      </c>
      <c r="D71" s="36" t="s">
        <v>223</v>
      </c>
      <c r="E71" s="36" t="s">
        <v>224</v>
      </c>
      <c r="F71" s="36">
        <f>SUM(G71)</f>
        <v>100000</v>
      </c>
      <c r="G71" s="36">
        <v>100000</v>
      </c>
      <c r="H71" s="36"/>
      <c r="I71" s="36"/>
      <c r="J71" s="36"/>
      <c r="K71" s="36">
        <f t="shared" si="11"/>
        <v>0</v>
      </c>
      <c r="L71" s="36"/>
      <c r="M71" s="36"/>
      <c r="N71" s="36"/>
      <c r="O71" s="36"/>
      <c r="P71" s="36"/>
      <c r="Q71" s="39">
        <f t="shared" si="2"/>
        <v>100000</v>
      </c>
      <c r="R71" s="34"/>
    </row>
    <row r="72" spans="2:18" ht="26.25" thickBot="1">
      <c r="B72" s="35"/>
      <c r="C72" s="36"/>
      <c r="D72" s="36"/>
      <c r="E72" s="36" t="s">
        <v>225</v>
      </c>
      <c r="F72" s="36">
        <f>SUM(G72)</f>
        <v>100000</v>
      </c>
      <c r="G72" s="36">
        <v>100000</v>
      </c>
      <c r="H72" s="36"/>
      <c r="I72" s="36"/>
      <c r="J72" s="36"/>
      <c r="K72" s="36">
        <f t="shared" si="11"/>
        <v>0</v>
      </c>
      <c r="L72" s="36"/>
      <c r="M72" s="36"/>
      <c r="N72" s="36"/>
      <c r="O72" s="36"/>
      <c r="P72" s="36"/>
      <c r="Q72" s="39">
        <f t="shared" si="2"/>
        <v>100000</v>
      </c>
      <c r="R72" s="34"/>
    </row>
    <row r="73" spans="2:18" ht="39" thickBot="1">
      <c r="B73" s="35">
        <v>1015031</v>
      </c>
      <c r="C73" s="36"/>
      <c r="D73" s="36"/>
      <c r="E73" s="36" t="s">
        <v>226</v>
      </c>
      <c r="F73" s="36">
        <f>SUM(G73)</f>
        <v>864479</v>
      </c>
      <c r="G73" s="36">
        <v>864479</v>
      </c>
      <c r="H73" s="36">
        <v>864479</v>
      </c>
      <c r="I73" s="36"/>
      <c r="J73" s="36"/>
      <c r="K73" s="36">
        <f t="shared" si="11"/>
        <v>0</v>
      </c>
      <c r="L73" s="36"/>
      <c r="M73" s="36"/>
      <c r="N73" s="36"/>
      <c r="O73" s="36"/>
      <c r="P73" s="36"/>
      <c r="Q73" s="39">
        <f t="shared" si="2"/>
        <v>864479</v>
      </c>
      <c r="R73" s="34"/>
    </row>
    <row r="74" spans="2:18" s="37" customFormat="1" ht="39" thickBot="1">
      <c r="B74" s="42">
        <v>3700000</v>
      </c>
      <c r="C74" s="39"/>
      <c r="D74" s="39"/>
      <c r="E74" s="39" t="s">
        <v>227</v>
      </c>
      <c r="F74" s="39">
        <f>F75</f>
        <v>1267640</v>
      </c>
      <c r="G74" s="39">
        <f>G75</f>
        <v>1267640</v>
      </c>
      <c r="H74" s="39">
        <f>H75</f>
        <v>1057760</v>
      </c>
      <c r="I74" s="39">
        <f>I75</f>
        <v>0</v>
      </c>
      <c r="J74" s="39">
        <f>J75</f>
        <v>0</v>
      </c>
      <c r="K74" s="36">
        <f t="shared" si="11"/>
        <v>0</v>
      </c>
      <c r="L74" s="39"/>
      <c r="M74" s="39"/>
      <c r="N74" s="39"/>
      <c r="O74" s="39"/>
      <c r="P74" s="39"/>
      <c r="Q74" s="39">
        <f t="shared" si="2"/>
        <v>1267640</v>
      </c>
      <c r="R74" s="41"/>
    </row>
    <row r="75" spans="2:18" ht="39" thickBot="1">
      <c r="B75" s="42">
        <v>3710000</v>
      </c>
      <c r="C75" s="36"/>
      <c r="D75" s="36"/>
      <c r="E75" s="39" t="s">
        <v>227</v>
      </c>
      <c r="F75" s="36">
        <f>SUM(F76+F77+F78+F79)</f>
        <v>1267640</v>
      </c>
      <c r="G75" s="36">
        <f>SUM(G76+G77+G78+G79)</f>
        <v>1267640</v>
      </c>
      <c r="H75" s="36">
        <f t="shared" ref="H75:P75" si="16">SUM(H76+H78+H79)</f>
        <v>1057760</v>
      </c>
      <c r="I75" s="36">
        <f t="shared" si="16"/>
        <v>0</v>
      </c>
      <c r="J75" s="36">
        <f t="shared" si="16"/>
        <v>0</v>
      </c>
      <c r="K75" s="36">
        <f t="shared" si="11"/>
        <v>0</v>
      </c>
      <c r="L75" s="36">
        <f t="shared" si="16"/>
        <v>0</v>
      </c>
      <c r="M75" s="36">
        <f t="shared" si="16"/>
        <v>0</v>
      </c>
      <c r="N75" s="36">
        <f t="shared" si="16"/>
        <v>0</v>
      </c>
      <c r="O75" s="36">
        <f t="shared" si="16"/>
        <v>0</v>
      </c>
      <c r="P75" s="36">
        <f t="shared" si="16"/>
        <v>0</v>
      </c>
      <c r="Q75" s="39">
        <f t="shared" si="2"/>
        <v>1267640</v>
      </c>
      <c r="R75" s="34"/>
    </row>
    <row r="76" spans="2:18" ht="58.5" customHeight="1" thickBot="1">
      <c r="B76" s="35">
        <v>3710160</v>
      </c>
      <c r="C76" s="36" t="s">
        <v>188</v>
      </c>
      <c r="D76" s="36" t="s">
        <v>143</v>
      </c>
      <c r="E76" s="36" t="s">
        <v>189</v>
      </c>
      <c r="F76" s="36">
        <f>SUM(G76)</f>
        <v>1122760</v>
      </c>
      <c r="G76" s="36">
        <v>1122760</v>
      </c>
      <c r="H76" s="36">
        <v>1057760</v>
      </c>
      <c r="I76" s="36"/>
      <c r="J76" s="36"/>
      <c r="K76" s="36">
        <f t="shared" si="11"/>
        <v>0</v>
      </c>
      <c r="L76" s="36"/>
      <c r="M76" s="36"/>
      <c r="N76" s="36"/>
      <c r="O76" s="36"/>
      <c r="P76" s="36"/>
      <c r="Q76" s="39">
        <f t="shared" si="2"/>
        <v>1122760</v>
      </c>
      <c r="R76" s="34"/>
    </row>
    <row r="77" spans="2:18" ht="60.75" customHeight="1" thickBot="1">
      <c r="B77" s="35">
        <v>371980</v>
      </c>
      <c r="C77" s="36">
        <v>8370</v>
      </c>
      <c r="D77" s="36">
        <v>180</v>
      </c>
      <c r="E77" s="36" t="s">
        <v>228</v>
      </c>
      <c r="F77" s="36">
        <f>SUM(G77)</f>
        <v>0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9">
        <v>0</v>
      </c>
      <c r="R77" s="34"/>
    </row>
    <row r="78" spans="2:18" ht="40.5" customHeight="1" thickBot="1">
      <c r="B78" s="35">
        <v>3718710</v>
      </c>
      <c r="C78" s="36">
        <v>8710</v>
      </c>
      <c r="D78" s="36" t="s">
        <v>229</v>
      </c>
      <c r="E78" s="36" t="s">
        <v>230</v>
      </c>
      <c r="F78" s="36">
        <f>SUM(G78)</f>
        <v>144880</v>
      </c>
      <c r="G78" s="36">
        <v>144880</v>
      </c>
      <c r="H78" s="36"/>
      <c r="I78" s="36"/>
      <c r="J78" s="36"/>
      <c r="K78" s="36">
        <f t="shared" si="11"/>
        <v>0</v>
      </c>
      <c r="L78" s="36"/>
      <c r="M78" s="36"/>
      <c r="N78" s="36"/>
      <c r="O78" s="36"/>
      <c r="P78" s="36"/>
      <c r="Q78" s="39">
        <f t="shared" si="2"/>
        <v>144880</v>
      </c>
      <c r="R78" s="34"/>
    </row>
    <row r="79" spans="2:18" ht="13.5" thickBot="1">
      <c r="B79" s="35">
        <v>3719770</v>
      </c>
      <c r="C79" s="36">
        <v>9770</v>
      </c>
      <c r="D79" s="36" t="s">
        <v>231</v>
      </c>
      <c r="E79" s="36" t="s">
        <v>100</v>
      </c>
      <c r="F79" s="36">
        <f>SUM(G79)</f>
        <v>0</v>
      </c>
      <c r="G79" s="36">
        <v>0</v>
      </c>
      <c r="H79" s="36"/>
      <c r="I79" s="36"/>
      <c r="J79" s="36"/>
      <c r="K79" s="36">
        <f t="shared" si="11"/>
        <v>0</v>
      </c>
      <c r="L79" s="36"/>
      <c r="M79" s="36"/>
      <c r="N79" s="36"/>
      <c r="O79" s="36"/>
      <c r="P79" s="36"/>
      <c r="Q79" s="39">
        <f t="shared" si="2"/>
        <v>0</v>
      </c>
      <c r="R79" s="34"/>
    </row>
    <row r="80" spans="2:18" ht="13.5" thickBot="1">
      <c r="B80" s="35"/>
      <c r="C80" s="36"/>
      <c r="D80" s="36"/>
      <c r="E80" s="36"/>
      <c r="F80" s="36"/>
      <c r="G80" s="36"/>
      <c r="H80" s="36"/>
      <c r="I80" s="36"/>
      <c r="J80" s="36"/>
      <c r="K80" s="36">
        <f t="shared" si="11"/>
        <v>0</v>
      </c>
      <c r="L80" s="36"/>
      <c r="M80" s="36"/>
      <c r="N80" s="36"/>
      <c r="O80" s="36"/>
      <c r="P80" s="36"/>
      <c r="Q80" s="39">
        <f t="shared" si="2"/>
        <v>0</v>
      </c>
      <c r="R80" s="34"/>
    </row>
    <row r="81" spans="2:18" ht="13.5" thickBot="1">
      <c r="B81" s="35" t="s">
        <v>101</v>
      </c>
      <c r="C81" s="36" t="s">
        <v>101</v>
      </c>
      <c r="D81" s="36" t="s">
        <v>101</v>
      </c>
      <c r="E81" s="46" t="s">
        <v>232</v>
      </c>
      <c r="F81" s="36">
        <f>SUM(F17+F31+F44+F61+F74)</f>
        <v>151375400</v>
      </c>
      <c r="G81" s="36">
        <f>SUM(G17+G31+G44+G61+G74)</f>
        <v>151375400</v>
      </c>
      <c r="H81" s="36">
        <f>SUM(H17+H31+H44+H61+H74)</f>
        <v>130198112</v>
      </c>
      <c r="I81" s="36">
        <f t="shared" ref="I81:M81" si="17">SUM(I17+I31+I44+I61+I74)</f>
        <v>9097197</v>
      </c>
      <c r="J81" s="36">
        <f t="shared" si="17"/>
        <v>0</v>
      </c>
      <c r="K81" s="36">
        <f t="shared" si="17"/>
        <v>11658790</v>
      </c>
      <c r="L81" s="36">
        <f t="shared" si="17"/>
        <v>0</v>
      </c>
      <c r="M81" s="36">
        <f t="shared" si="17"/>
        <v>2058790</v>
      </c>
      <c r="N81" s="36"/>
      <c r="O81" s="36"/>
      <c r="P81" s="36">
        <f>SUM(P17+P31+P44+P61+P74)</f>
        <v>9600000</v>
      </c>
      <c r="Q81" s="36">
        <f>SUM(Q17+Q31+Q44+Q61+Q74)</f>
        <v>163034190</v>
      </c>
      <c r="R81" s="34"/>
    </row>
    <row r="82" spans="2:18">
      <c r="B82" s="47"/>
      <c r="H82" s="48"/>
    </row>
    <row r="83" spans="2:18" ht="21" customHeight="1">
      <c r="B83" s="49" t="s">
        <v>289</v>
      </c>
    </row>
    <row r="84" spans="2:18" ht="21.75" customHeight="1"/>
  </sheetData>
  <mergeCells count="26">
    <mergeCell ref="Q12:Q15"/>
    <mergeCell ref="F13:F15"/>
    <mergeCell ref="G13:G15"/>
    <mergeCell ref="H13:I13"/>
    <mergeCell ref="J13:J15"/>
    <mergeCell ref="K13:K15"/>
    <mergeCell ref="L13:L15"/>
    <mergeCell ref="M13:M15"/>
    <mergeCell ref="N13:O13"/>
    <mergeCell ref="P13:P15"/>
    <mergeCell ref="K12:P12"/>
    <mergeCell ref="N14:N15"/>
    <mergeCell ref="O14:O15"/>
    <mergeCell ref="B12:B15"/>
    <mergeCell ref="C12:C15"/>
    <mergeCell ref="D12:D15"/>
    <mergeCell ref="E12:E15"/>
    <mergeCell ref="F12:J12"/>
    <mergeCell ref="H14:H15"/>
    <mergeCell ref="I14:I15"/>
    <mergeCell ref="E9:M9"/>
    <mergeCell ref="P3:Q3"/>
    <mergeCell ref="O4:Q4"/>
    <mergeCell ref="O5:Q5"/>
    <mergeCell ref="O6:Q6"/>
    <mergeCell ref="O7:Q7"/>
  </mergeCells>
  <pageMargins left="0.11811023622047245" right="0.11811023622047245" top="0.35433070866141736" bottom="0.15748031496062992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7"/>
  <sheetViews>
    <sheetView workbookViewId="0">
      <selection activeCell="F16" sqref="F16"/>
    </sheetView>
  </sheetViews>
  <sheetFormatPr defaultRowHeight="11.25"/>
  <cols>
    <col min="1" max="1" width="1.5703125" style="53" customWidth="1"/>
    <col min="2" max="2" width="10.85546875" style="53" customWidth="1"/>
    <col min="3" max="3" width="10.42578125" style="53" customWidth="1"/>
    <col min="4" max="4" width="10.28515625" style="53" customWidth="1"/>
    <col min="5" max="5" width="32.5703125" style="53" customWidth="1"/>
    <col min="6" max="6" width="35.28515625" style="53" customWidth="1"/>
    <col min="7" max="7" width="10" style="53" customWidth="1"/>
    <col min="8" max="8" width="13.28515625" style="53" customWidth="1"/>
    <col min="9" max="9" width="8.7109375" style="53" customWidth="1"/>
    <col min="10" max="10" width="14.42578125" style="53" customWidth="1"/>
    <col min="11" max="11" width="12.85546875" style="53" customWidth="1"/>
    <col min="12" max="16384" width="9.140625" style="53"/>
  </cols>
  <sheetData>
    <row r="1" spans="2:13" ht="16.5" customHeight="1">
      <c r="J1" s="186" t="s">
        <v>234</v>
      </c>
      <c r="K1" s="186"/>
      <c r="L1" s="54"/>
      <c r="M1" s="54"/>
    </row>
    <row r="2" spans="2:13" ht="24.75" customHeight="1">
      <c r="J2" s="186" t="s">
        <v>235</v>
      </c>
      <c r="K2" s="186"/>
      <c r="L2" s="54"/>
      <c r="M2" s="54"/>
    </row>
    <row r="3" spans="2:13" ht="15" customHeight="1">
      <c r="J3" s="186" t="s">
        <v>236</v>
      </c>
      <c r="K3" s="186"/>
      <c r="L3" s="54"/>
      <c r="M3" s="54"/>
    </row>
    <row r="4" spans="2:13" ht="15" customHeight="1">
      <c r="J4" s="186"/>
      <c r="K4" s="186"/>
      <c r="L4" s="54"/>
      <c r="M4" s="54"/>
    </row>
    <row r="7" spans="2:13">
      <c r="E7" s="187" t="s">
        <v>125</v>
      </c>
      <c r="F7" s="187"/>
      <c r="G7" s="187"/>
    </row>
    <row r="8" spans="2:13" hidden="1"/>
    <row r="9" spans="2:13" hidden="1"/>
    <row r="10" spans="2:13" ht="42" customHeight="1">
      <c r="C10" s="185" t="s">
        <v>237</v>
      </c>
      <c r="D10" s="185"/>
      <c r="E10" s="185"/>
      <c r="F10" s="185"/>
      <c r="G10" s="185"/>
      <c r="H10" s="185"/>
      <c r="I10" s="185"/>
      <c r="J10" s="185"/>
    </row>
    <row r="11" spans="2:13" ht="15.75">
      <c r="B11" s="55">
        <v>1554200000</v>
      </c>
      <c r="F11" s="118" t="s">
        <v>292</v>
      </c>
    </row>
    <row r="12" spans="2:13" ht="12" thickBot="1">
      <c r="B12" s="56" t="s">
        <v>238</v>
      </c>
    </row>
    <row r="13" spans="2:13" ht="12" hidden="1" thickBot="1"/>
    <row r="14" spans="2:13" ht="12" hidden="1" thickBot="1"/>
    <row r="15" spans="2:13" ht="83.25" customHeight="1">
      <c r="B15" s="183" t="s">
        <v>127</v>
      </c>
      <c r="C15" s="183" t="s">
        <v>128</v>
      </c>
      <c r="D15" s="183" t="s">
        <v>129</v>
      </c>
      <c r="E15" s="183" t="s">
        <v>130</v>
      </c>
      <c r="F15" s="57" t="s">
        <v>239</v>
      </c>
      <c r="G15" s="183" t="s">
        <v>240</v>
      </c>
      <c r="H15" s="183" t="s">
        <v>241</v>
      </c>
      <c r="I15" s="183" t="s">
        <v>242</v>
      </c>
      <c r="J15" s="183" t="s">
        <v>243</v>
      </c>
      <c r="K15" s="183" t="s">
        <v>244</v>
      </c>
    </row>
    <row r="16" spans="2:13" ht="66.75" customHeight="1" thickBot="1">
      <c r="B16" s="184"/>
      <c r="C16" s="184"/>
      <c r="D16" s="184"/>
      <c r="E16" s="184"/>
      <c r="F16" s="58" t="s">
        <v>245</v>
      </c>
      <c r="G16" s="184"/>
      <c r="H16" s="184"/>
      <c r="I16" s="184"/>
      <c r="J16" s="184"/>
      <c r="K16" s="184"/>
    </row>
    <row r="17" spans="2:11" ht="12" thickBot="1">
      <c r="B17" s="59">
        <v>1</v>
      </c>
      <c r="C17" s="51">
        <v>2</v>
      </c>
      <c r="D17" s="51">
        <v>3</v>
      </c>
      <c r="E17" s="51">
        <v>4</v>
      </c>
      <c r="F17" s="51">
        <v>5</v>
      </c>
      <c r="G17" s="51">
        <v>6</v>
      </c>
      <c r="H17" s="51">
        <v>7</v>
      </c>
      <c r="I17" s="51">
        <v>8</v>
      </c>
      <c r="J17" s="51">
        <v>9</v>
      </c>
      <c r="K17" s="51">
        <v>10</v>
      </c>
    </row>
    <row r="18" spans="2:11" ht="32.25" thickBot="1">
      <c r="B18" s="60" t="s">
        <v>138</v>
      </c>
      <c r="C18" s="61"/>
      <c r="D18" s="61"/>
      <c r="E18" s="62" t="s">
        <v>139</v>
      </c>
      <c r="F18" s="51"/>
      <c r="G18" s="51"/>
      <c r="H18" s="63">
        <f>H19</f>
        <v>5850000</v>
      </c>
      <c r="I18" s="63">
        <f t="shared" ref="I18:J18" si="0">I19</f>
        <v>0</v>
      </c>
      <c r="J18" s="63">
        <f t="shared" si="0"/>
        <v>5850000</v>
      </c>
      <c r="K18" s="51"/>
    </row>
    <row r="19" spans="2:11" ht="21.75" thickBot="1">
      <c r="B19" s="64" t="s">
        <v>140</v>
      </c>
      <c r="C19" s="61"/>
      <c r="D19" s="61"/>
      <c r="E19" s="61" t="s">
        <v>141</v>
      </c>
      <c r="F19" s="51"/>
      <c r="G19" s="51"/>
      <c r="H19" s="63">
        <f>H27+H32+H34</f>
        <v>5850000</v>
      </c>
      <c r="I19" s="63">
        <f t="shared" ref="I19:J19" si="1">I27+I32+I34</f>
        <v>0</v>
      </c>
      <c r="J19" s="63">
        <f t="shared" si="1"/>
        <v>5850000</v>
      </c>
      <c r="K19" s="63"/>
    </row>
    <row r="20" spans="2:11" ht="23.25" thickBot="1">
      <c r="B20" s="180" t="s">
        <v>142</v>
      </c>
      <c r="C20" s="180">
        <v>150</v>
      </c>
      <c r="D20" s="180" t="s">
        <v>143</v>
      </c>
      <c r="E20" s="180" t="s">
        <v>144</v>
      </c>
      <c r="F20" s="65" t="s">
        <v>246</v>
      </c>
      <c r="G20" s="51"/>
      <c r="H20" s="66">
        <v>1500000</v>
      </c>
      <c r="I20" s="51"/>
      <c r="J20" s="67">
        <v>1500000</v>
      </c>
      <c r="K20" s="51"/>
    </row>
    <row r="21" spans="2:11" ht="23.25" thickBot="1">
      <c r="B21" s="181"/>
      <c r="C21" s="181"/>
      <c r="D21" s="181"/>
      <c r="E21" s="181"/>
      <c r="F21" s="65" t="s">
        <v>247</v>
      </c>
      <c r="G21" s="51"/>
      <c r="H21" s="66">
        <v>600000</v>
      </c>
      <c r="I21" s="51"/>
      <c r="J21" s="67">
        <v>600000</v>
      </c>
      <c r="K21" s="51"/>
    </row>
    <row r="22" spans="2:11" ht="12" hidden="1" thickBot="1">
      <c r="B22" s="68"/>
      <c r="C22" s="68"/>
      <c r="D22" s="68"/>
      <c r="E22" s="68"/>
      <c r="F22" s="65"/>
      <c r="G22" s="51"/>
      <c r="H22" s="66"/>
      <c r="I22" s="51"/>
      <c r="J22" s="51"/>
      <c r="K22" s="51"/>
    </row>
    <row r="23" spans="2:11" ht="12" hidden="1" thickBot="1">
      <c r="B23" s="68"/>
      <c r="C23" s="68"/>
      <c r="D23" s="68"/>
      <c r="E23" s="68"/>
      <c r="F23" s="65"/>
      <c r="G23" s="51"/>
      <c r="H23" s="66"/>
      <c r="I23" s="51"/>
      <c r="J23" s="51"/>
      <c r="K23" s="51"/>
    </row>
    <row r="24" spans="2:11" ht="12" hidden="1" thickBot="1">
      <c r="B24" s="68"/>
      <c r="C24" s="68"/>
      <c r="D24" s="68"/>
      <c r="E24" s="68"/>
      <c r="F24" s="65"/>
      <c r="G24" s="51"/>
      <c r="H24" s="66"/>
      <c r="I24" s="51"/>
      <c r="J24" s="51"/>
      <c r="K24" s="51"/>
    </row>
    <row r="25" spans="2:11" ht="12" hidden="1" thickBot="1">
      <c r="B25" s="68"/>
      <c r="C25" s="68"/>
      <c r="D25" s="68"/>
      <c r="E25" s="68"/>
      <c r="F25" s="65"/>
      <c r="G25" s="51"/>
      <c r="H25" s="66"/>
      <c r="I25" s="51"/>
      <c r="J25" s="51"/>
      <c r="K25" s="51"/>
    </row>
    <row r="26" spans="2:11" ht="12" hidden="1" thickBot="1">
      <c r="B26" s="68"/>
      <c r="C26" s="68"/>
      <c r="D26" s="68"/>
      <c r="E26" s="68"/>
      <c r="F26" s="69"/>
      <c r="G26" s="70"/>
      <c r="H26" s="71"/>
      <c r="I26" s="70"/>
      <c r="J26" s="70"/>
      <c r="K26" s="70"/>
    </row>
    <row r="27" spans="2:11" s="76" customFormat="1" ht="12" thickBot="1">
      <c r="B27" s="72"/>
      <c r="C27" s="72"/>
      <c r="D27" s="72"/>
      <c r="E27" s="73" t="s">
        <v>248</v>
      </c>
      <c r="F27" s="74"/>
      <c r="G27" s="74"/>
      <c r="H27" s="75">
        <f>SUM(H20:H26)</f>
        <v>2100000</v>
      </c>
      <c r="I27" s="75">
        <f t="shared" ref="I27:J27" si="2">SUM(I20:I26)</f>
        <v>0</v>
      </c>
      <c r="J27" s="75">
        <f t="shared" si="2"/>
        <v>2100000</v>
      </c>
      <c r="K27" s="74"/>
    </row>
    <row r="28" spans="2:11" ht="23.25" thickBot="1">
      <c r="B28" s="180" t="s">
        <v>156</v>
      </c>
      <c r="C28" s="180">
        <v>6030</v>
      </c>
      <c r="D28" s="180" t="s">
        <v>249</v>
      </c>
      <c r="E28" s="181" t="s">
        <v>250</v>
      </c>
      <c r="F28" s="77" t="s">
        <v>251</v>
      </c>
      <c r="G28" s="78"/>
      <c r="H28" s="79">
        <v>500000</v>
      </c>
      <c r="I28" s="51"/>
      <c r="J28" s="67">
        <v>500000</v>
      </c>
      <c r="K28" s="51"/>
    </row>
    <row r="29" spans="2:11" ht="12" thickBot="1">
      <c r="B29" s="181"/>
      <c r="C29" s="181"/>
      <c r="D29" s="181"/>
      <c r="E29" s="181"/>
      <c r="F29" s="65" t="s">
        <v>252</v>
      </c>
      <c r="G29" s="51"/>
      <c r="H29" s="66"/>
      <c r="I29" s="51"/>
      <c r="J29" s="67"/>
      <c r="K29" s="51"/>
    </row>
    <row r="30" spans="2:11" ht="12" thickBot="1">
      <c r="B30" s="181"/>
      <c r="C30" s="181"/>
      <c r="D30" s="181"/>
      <c r="E30" s="181"/>
      <c r="F30" s="65" t="s">
        <v>253</v>
      </c>
      <c r="G30" s="51"/>
      <c r="H30" s="66">
        <v>1000000</v>
      </c>
      <c r="I30" s="51"/>
      <c r="J30" s="67">
        <v>1000000</v>
      </c>
      <c r="K30" s="51"/>
    </row>
    <row r="31" spans="2:11" ht="12" thickBot="1">
      <c r="B31" s="181"/>
      <c r="C31" s="181"/>
      <c r="D31" s="181"/>
      <c r="E31" s="181"/>
      <c r="F31" s="52" t="s">
        <v>254</v>
      </c>
      <c r="G31" s="80"/>
      <c r="H31" s="81">
        <v>500000</v>
      </c>
      <c r="I31" s="70"/>
      <c r="J31" s="82">
        <v>500000</v>
      </c>
      <c r="K31" s="70"/>
    </row>
    <row r="32" spans="2:11" ht="12" thickBot="1">
      <c r="B32" s="59"/>
      <c r="C32" s="70"/>
      <c r="D32" s="70"/>
      <c r="E32" s="73" t="s">
        <v>248</v>
      </c>
      <c r="F32" s="83"/>
      <c r="G32" s="84"/>
      <c r="H32" s="75">
        <f>H28+H30+H31</f>
        <v>2000000</v>
      </c>
      <c r="I32" s="75">
        <f t="shared" ref="I32:J32" si="3">I28+I30+I31</f>
        <v>0</v>
      </c>
      <c r="J32" s="85">
        <f t="shared" si="3"/>
        <v>2000000</v>
      </c>
      <c r="K32" s="86"/>
    </row>
    <row r="33" spans="2:11" ht="57.75" customHeight="1" thickBot="1">
      <c r="B33" s="87" t="s">
        <v>158</v>
      </c>
      <c r="C33" s="51"/>
      <c r="D33" s="51" t="s">
        <v>159</v>
      </c>
      <c r="E33" s="51" t="s">
        <v>160</v>
      </c>
      <c r="F33" s="52" t="s">
        <v>255</v>
      </c>
      <c r="G33" s="88"/>
      <c r="H33" s="89">
        <v>1750000</v>
      </c>
      <c r="I33" s="88"/>
      <c r="J33" s="90">
        <v>1750000</v>
      </c>
      <c r="K33" s="59"/>
    </row>
    <row r="34" spans="2:11" ht="12" thickBot="1">
      <c r="B34" s="87"/>
      <c r="C34" s="51"/>
      <c r="D34" s="51"/>
      <c r="E34" s="61" t="s">
        <v>248</v>
      </c>
      <c r="F34" s="91"/>
      <c r="G34" s="92"/>
      <c r="H34" s="93">
        <v>1750000</v>
      </c>
      <c r="I34" s="94"/>
      <c r="J34" s="95">
        <v>1750000</v>
      </c>
      <c r="K34" s="86"/>
    </row>
    <row r="35" spans="2:11" ht="21.75" thickBot="1">
      <c r="B35" s="64" t="s">
        <v>165</v>
      </c>
      <c r="C35" s="61" t="s">
        <v>122</v>
      </c>
      <c r="D35" s="61" t="s">
        <v>122</v>
      </c>
      <c r="E35" s="61" t="s">
        <v>166</v>
      </c>
      <c r="F35" s="51"/>
      <c r="G35" s="51"/>
      <c r="H35" s="67">
        <f>H36</f>
        <v>0</v>
      </c>
      <c r="I35" s="51">
        <f t="shared" ref="I35:J35" si="4">I36</f>
        <v>0</v>
      </c>
      <c r="J35" s="67">
        <f t="shared" si="4"/>
        <v>0</v>
      </c>
      <c r="K35" s="51"/>
    </row>
    <row r="36" spans="2:11" ht="21.75" thickBot="1">
      <c r="B36" s="64" t="s">
        <v>167</v>
      </c>
      <c r="C36" s="61"/>
      <c r="D36" s="61"/>
      <c r="E36" s="61" t="s">
        <v>166</v>
      </c>
      <c r="F36" s="51"/>
      <c r="G36" s="51"/>
      <c r="H36" s="67">
        <f>H37+H38</f>
        <v>0</v>
      </c>
      <c r="I36" s="51">
        <f t="shared" ref="I36:J36" si="5">I37+I38</f>
        <v>0</v>
      </c>
      <c r="J36" s="67">
        <f t="shared" si="5"/>
        <v>0</v>
      </c>
      <c r="K36" s="51"/>
    </row>
    <row r="37" spans="2:11" ht="12" hidden="1" thickBot="1">
      <c r="B37" s="180" t="s">
        <v>171</v>
      </c>
      <c r="C37" s="180">
        <v>1021</v>
      </c>
      <c r="D37" s="180" t="s">
        <v>172</v>
      </c>
      <c r="E37" s="180" t="s">
        <v>173</v>
      </c>
      <c r="F37" s="91" t="s">
        <v>256</v>
      </c>
      <c r="G37" s="51"/>
      <c r="H37" s="67"/>
      <c r="I37" s="51"/>
      <c r="J37" s="67"/>
      <c r="K37" s="51"/>
    </row>
    <row r="38" spans="2:11" ht="12" hidden="1" thickBot="1">
      <c r="B38" s="182"/>
      <c r="C38" s="182"/>
      <c r="D38" s="182"/>
      <c r="E38" s="182"/>
      <c r="F38" s="96" t="s">
        <v>257</v>
      </c>
      <c r="G38" s="51"/>
      <c r="H38" s="67"/>
      <c r="I38" s="51"/>
      <c r="J38" s="67"/>
      <c r="K38" s="51"/>
    </row>
    <row r="39" spans="2:11" ht="45.75" hidden="1" thickBot="1">
      <c r="B39" s="87" t="s">
        <v>177</v>
      </c>
      <c r="C39" s="51">
        <v>1200</v>
      </c>
      <c r="D39" s="51" t="s">
        <v>169</v>
      </c>
      <c r="E39" s="51" t="s">
        <v>178</v>
      </c>
      <c r="F39" s="97"/>
      <c r="G39" s="51"/>
      <c r="H39" s="51"/>
      <c r="I39" s="51"/>
      <c r="J39" s="51"/>
      <c r="K39" s="51"/>
    </row>
    <row r="40" spans="2:11" ht="32.25" thickBot="1">
      <c r="B40" s="64" t="s">
        <v>184</v>
      </c>
      <c r="C40" s="51"/>
      <c r="D40" s="51"/>
      <c r="E40" s="61" t="s">
        <v>185</v>
      </c>
      <c r="F40" s="51"/>
      <c r="G40" s="51"/>
      <c r="H40" s="63">
        <f>H41</f>
        <v>1500000</v>
      </c>
      <c r="I40" s="63">
        <f t="shared" ref="I40:J40" si="6">I41</f>
        <v>0</v>
      </c>
      <c r="J40" s="63">
        <f t="shared" si="6"/>
        <v>1500000</v>
      </c>
      <c r="K40" s="51"/>
    </row>
    <row r="41" spans="2:11" ht="32.25" thickBot="1">
      <c r="B41" s="64" t="s">
        <v>186</v>
      </c>
      <c r="C41" s="51"/>
      <c r="D41" s="51"/>
      <c r="E41" s="61" t="s">
        <v>185</v>
      </c>
      <c r="F41" s="98"/>
      <c r="G41" s="86"/>
      <c r="H41" s="63">
        <f>H43+H44+H45+H42</f>
        <v>1500000</v>
      </c>
      <c r="I41" s="63">
        <f t="shared" ref="I41:J41" si="7">I43+I44+I45+I42</f>
        <v>0</v>
      </c>
      <c r="J41" s="63">
        <f t="shared" si="7"/>
        <v>1500000</v>
      </c>
      <c r="K41" s="63"/>
    </row>
    <row r="42" spans="2:11" ht="45.75" thickBot="1">
      <c r="B42" s="59" t="s">
        <v>196</v>
      </c>
      <c r="C42" s="70">
        <v>0</v>
      </c>
      <c r="D42" s="70">
        <v>1040</v>
      </c>
      <c r="E42" s="70" t="s">
        <v>258</v>
      </c>
      <c r="F42" s="86" t="s">
        <v>259</v>
      </c>
      <c r="G42" s="86"/>
      <c r="H42" s="99">
        <v>500000</v>
      </c>
      <c r="I42" s="63">
        <v>0</v>
      </c>
      <c r="J42" s="63">
        <v>500000</v>
      </c>
      <c r="K42" s="63"/>
    </row>
    <row r="43" spans="2:11" ht="12" thickBot="1">
      <c r="B43" s="180" t="s">
        <v>209</v>
      </c>
      <c r="C43" s="180">
        <v>2152</v>
      </c>
      <c r="D43" s="180">
        <v>763</v>
      </c>
      <c r="E43" s="180" t="s">
        <v>260</v>
      </c>
      <c r="F43" s="91" t="s">
        <v>261</v>
      </c>
      <c r="G43" s="87"/>
      <c r="H43" s="100">
        <v>400000</v>
      </c>
      <c r="I43" s="51"/>
      <c r="J43" s="67">
        <v>400000</v>
      </c>
      <c r="K43" s="51"/>
    </row>
    <row r="44" spans="2:11" ht="12" thickBot="1">
      <c r="B44" s="181"/>
      <c r="C44" s="181"/>
      <c r="D44" s="181"/>
      <c r="E44" s="181"/>
      <c r="F44" s="91" t="s">
        <v>262</v>
      </c>
      <c r="G44" s="87"/>
      <c r="H44" s="101">
        <v>500000</v>
      </c>
      <c r="I44" s="51"/>
      <c r="J44" s="67">
        <v>500000</v>
      </c>
      <c r="K44" s="51"/>
    </row>
    <row r="45" spans="2:11" ht="23.25" thickBot="1">
      <c r="B45" s="181"/>
      <c r="C45" s="181"/>
      <c r="D45" s="181"/>
      <c r="E45" s="181"/>
      <c r="F45" s="91" t="s">
        <v>263</v>
      </c>
      <c r="G45" s="87"/>
      <c r="H45" s="102">
        <v>100000</v>
      </c>
      <c r="I45" s="51"/>
      <c r="J45" s="67">
        <v>100000</v>
      </c>
      <c r="K45" s="51"/>
    </row>
    <row r="46" spans="2:11" ht="12" hidden="1" thickBot="1">
      <c r="B46" s="181"/>
      <c r="C46" s="181"/>
      <c r="D46" s="181"/>
      <c r="E46" s="181"/>
      <c r="F46" s="103"/>
      <c r="G46" s="59"/>
      <c r="H46" s="104"/>
      <c r="I46" s="70"/>
      <c r="J46" s="70"/>
      <c r="K46" s="70"/>
    </row>
    <row r="47" spans="2:11" ht="21.75" thickBot="1">
      <c r="B47" s="73">
        <v>1000000</v>
      </c>
      <c r="C47" s="74"/>
      <c r="D47" s="74"/>
      <c r="E47" s="105" t="s">
        <v>213</v>
      </c>
      <c r="F47" s="106"/>
      <c r="G47" s="86"/>
      <c r="H47" s="107">
        <f>H48</f>
        <v>2250000</v>
      </c>
      <c r="I47" s="108">
        <f t="shared" ref="I47:J47" si="8">I48</f>
        <v>0</v>
      </c>
      <c r="J47" s="108">
        <f t="shared" si="8"/>
        <v>2250000</v>
      </c>
      <c r="K47" s="109"/>
    </row>
    <row r="48" spans="2:11" ht="21.75" thickBot="1">
      <c r="B48" s="73">
        <v>1010000</v>
      </c>
      <c r="C48" s="74"/>
      <c r="D48" s="74"/>
      <c r="E48" s="105" t="s">
        <v>213</v>
      </c>
      <c r="F48" s="106"/>
      <c r="G48" s="86"/>
      <c r="H48" s="107">
        <f>H49+H50+H51+H52</f>
        <v>2250000</v>
      </c>
      <c r="I48" s="108">
        <f>I49+I50+I51+I52</f>
        <v>0</v>
      </c>
      <c r="J48" s="108">
        <f>J49+J50+J51+J52</f>
        <v>2250000</v>
      </c>
      <c r="K48" s="109"/>
    </row>
    <row r="49" spans="2:11" ht="12" thickBot="1">
      <c r="B49" s="180">
        <v>1014060</v>
      </c>
      <c r="C49" s="180">
        <v>4060</v>
      </c>
      <c r="D49" s="180" t="s">
        <v>217</v>
      </c>
      <c r="E49" s="180" t="s">
        <v>218</v>
      </c>
      <c r="F49" s="91" t="s">
        <v>264</v>
      </c>
      <c r="G49" s="87"/>
      <c r="H49" s="93">
        <v>1000000</v>
      </c>
      <c r="I49" s="51"/>
      <c r="J49" s="110">
        <v>1000000</v>
      </c>
      <c r="K49" s="51"/>
    </row>
    <row r="50" spans="2:11" ht="23.25" thickBot="1">
      <c r="B50" s="182"/>
      <c r="C50" s="182"/>
      <c r="D50" s="182"/>
      <c r="E50" s="182"/>
      <c r="F50" s="91" t="s">
        <v>265</v>
      </c>
      <c r="G50" s="87"/>
      <c r="H50" s="79">
        <v>750000</v>
      </c>
      <c r="I50" s="51"/>
      <c r="J50" s="110">
        <v>750000</v>
      </c>
      <c r="K50" s="51"/>
    </row>
    <row r="51" spans="2:11" ht="23.25" thickBot="1">
      <c r="B51" s="59"/>
      <c r="C51" s="59"/>
      <c r="D51" s="59"/>
      <c r="E51" s="68"/>
      <c r="F51" s="111" t="s">
        <v>266</v>
      </c>
      <c r="G51" s="87"/>
      <c r="H51" s="81"/>
      <c r="I51" s="51"/>
      <c r="J51" s="110"/>
      <c r="K51" s="51"/>
    </row>
    <row r="52" spans="2:11" ht="23.25" thickBot="1">
      <c r="B52" s="59">
        <v>1014081</v>
      </c>
      <c r="C52" s="59">
        <v>4081</v>
      </c>
      <c r="D52" s="59" t="s">
        <v>219</v>
      </c>
      <c r="E52" s="68" t="s">
        <v>220</v>
      </c>
      <c r="F52" s="91" t="s">
        <v>267</v>
      </c>
      <c r="G52" s="87"/>
      <c r="H52" s="93">
        <v>500000</v>
      </c>
      <c r="I52" s="51"/>
      <c r="J52" s="110">
        <v>500000</v>
      </c>
      <c r="K52" s="51"/>
    </row>
    <row r="53" spans="2:11" ht="12" hidden="1" thickBot="1">
      <c r="B53" s="112"/>
      <c r="C53" s="112"/>
      <c r="D53" s="112"/>
      <c r="E53" s="112"/>
      <c r="F53" s="97"/>
      <c r="G53" s="51" t="s">
        <v>122</v>
      </c>
      <c r="H53" s="113"/>
      <c r="I53" s="51" t="s">
        <v>122</v>
      </c>
      <c r="J53" s="51" t="s">
        <v>122</v>
      </c>
      <c r="K53" s="51" t="s">
        <v>122</v>
      </c>
    </row>
    <row r="54" spans="2:11" ht="12" hidden="1" thickBot="1">
      <c r="B54" s="87"/>
      <c r="C54" s="51"/>
      <c r="D54" s="51"/>
      <c r="E54" s="51"/>
      <c r="F54" s="65"/>
      <c r="G54" s="98"/>
      <c r="H54" s="66"/>
      <c r="I54" s="114"/>
      <c r="J54" s="51"/>
      <c r="K54" s="51"/>
    </row>
    <row r="55" spans="2:11" ht="12" thickBot="1">
      <c r="B55" s="86" t="s">
        <v>101</v>
      </c>
      <c r="C55" s="109" t="s">
        <v>101</v>
      </c>
      <c r="D55" s="109" t="s">
        <v>101</v>
      </c>
      <c r="E55" s="115" t="s">
        <v>232</v>
      </c>
      <c r="F55" s="51" t="s">
        <v>101</v>
      </c>
      <c r="G55" s="51" t="s">
        <v>101</v>
      </c>
      <c r="H55" s="51" t="s">
        <v>101</v>
      </c>
      <c r="I55" s="51" t="s">
        <v>122</v>
      </c>
      <c r="J55" s="116">
        <f>J19+J36+J41+J48</f>
        <v>9600000</v>
      </c>
      <c r="K55" s="51" t="s">
        <v>101</v>
      </c>
    </row>
    <row r="57" spans="2:11">
      <c r="B57" s="117" t="s">
        <v>290</v>
      </c>
    </row>
  </sheetData>
  <mergeCells count="35">
    <mergeCell ref="C10:J10"/>
    <mergeCell ref="J1:K1"/>
    <mergeCell ref="J2:K2"/>
    <mergeCell ref="J3:K3"/>
    <mergeCell ref="J4:K4"/>
    <mergeCell ref="E7:G7"/>
    <mergeCell ref="I15:I16"/>
    <mergeCell ref="J15:J16"/>
    <mergeCell ref="K15:K16"/>
    <mergeCell ref="B20:B21"/>
    <mergeCell ref="C20:C21"/>
    <mergeCell ref="D20:D21"/>
    <mergeCell ref="E20:E21"/>
    <mergeCell ref="B15:B16"/>
    <mergeCell ref="C15:C16"/>
    <mergeCell ref="D15:D16"/>
    <mergeCell ref="E15:E16"/>
    <mergeCell ref="G15:G16"/>
    <mergeCell ref="H15:H16"/>
    <mergeCell ref="B28:B31"/>
    <mergeCell ref="C28:C31"/>
    <mergeCell ref="D28:D31"/>
    <mergeCell ref="E28:E31"/>
    <mergeCell ref="B37:B38"/>
    <mergeCell ref="C37:C38"/>
    <mergeCell ref="D37:D38"/>
    <mergeCell ref="E37:E38"/>
    <mergeCell ref="B43:B46"/>
    <mergeCell ref="C43:C46"/>
    <mergeCell ref="D43:D46"/>
    <mergeCell ref="E43:E46"/>
    <mergeCell ref="B49:B50"/>
    <mergeCell ref="C49:C50"/>
    <mergeCell ref="D49:D50"/>
    <mergeCell ref="E49:E50"/>
  </mergeCells>
  <pageMargins left="0.31496062992125984" right="0.11811023622047245" top="0.74803149606299213" bottom="0.15748031496062992" header="0.31496062992125984" footer="0.31496062992125984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1"/>
  <sheetViews>
    <sheetView tabSelected="1" topLeftCell="B13" workbookViewId="0">
      <selection activeCell="N7" sqref="N7"/>
    </sheetView>
  </sheetViews>
  <sheetFormatPr defaultRowHeight="11.25"/>
  <cols>
    <col min="1" max="1" width="9.140625" style="53"/>
    <col min="2" max="2" width="10.85546875" style="53" customWidth="1"/>
    <col min="3" max="3" width="12.140625" style="53" customWidth="1"/>
    <col min="4" max="4" width="12.28515625" style="53" customWidth="1"/>
    <col min="5" max="5" width="30.7109375" style="53" customWidth="1"/>
    <col min="6" max="6" width="23.5703125" style="53" customWidth="1"/>
    <col min="7" max="7" width="14.28515625" style="53" customWidth="1"/>
    <col min="8" max="8" width="13.7109375" style="53" customWidth="1"/>
    <col min="9" max="9" width="14.42578125" style="53" customWidth="1"/>
    <col min="10" max="16384" width="9.140625" style="53"/>
  </cols>
  <sheetData>
    <row r="1" spans="2:12" ht="15" customHeight="1">
      <c r="I1" s="189" t="s">
        <v>268</v>
      </c>
      <c r="J1" s="189"/>
      <c r="K1" s="189"/>
      <c r="L1" s="119"/>
    </row>
    <row r="2" spans="2:12" ht="18.75" customHeight="1">
      <c r="I2" s="189" t="s">
        <v>269</v>
      </c>
      <c r="J2" s="189"/>
      <c r="K2" s="189"/>
      <c r="L2" s="119"/>
    </row>
    <row r="3" spans="2:12" ht="15" customHeight="1">
      <c r="I3" s="189" t="s">
        <v>270</v>
      </c>
      <c r="J3" s="189"/>
      <c r="K3" s="189"/>
      <c r="L3" s="119"/>
    </row>
    <row r="4" spans="2:12" ht="9" customHeight="1">
      <c r="I4" s="189"/>
      <c r="J4" s="189"/>
      <c r="K4" s="189"/>
      <c r="L4" s="119"/>
    </row>
    <row r="5" spans="2:12" ht="15" customHeight="1">
      <c r="B5" s="190" t="s">
        <v>125</v>
      </c>
      <c r="C5" s="190"/>
      <c r="D5" s="190"/>
      <c r="E5" s="190"/>
      <c r="F5" s="190"/>
      <c r="G5" s="190"/>
      <c r="H5" s="190"/>
      <c r="I5" s="190"/>
      <c r="J5" s="190"/>
      <c r="K5" s="190"/>
      <c r="L5" s="119"/>
    </row>
    <row r="6" spans="2:12" ht="18.75" customHeight="1">
      <c r="B6" s="188" t="s">
        <v>271</v>
      </c>
      <c r="C6" s="188"/>
      <c r="D6" s="188"/>
      <c r="E6" s="188"/>
      <c r="F6" s="188"/>
      <c r="G6" s="188"/>
      <c r="H6" s="188"/>
      <c r="I6" s="188"/>
      <c r="J6" s="188"/>
    </row>
    <row r="7" spans="2:12" ht="12" customHeight="1">
      <c r="B7" s="121">
        <v>15542000000</v>
      </c>
      <c r="D7" s="120"/>
      <c r="E7" s="191" t="s">
        <v>292</v>
      </c>
      <c r="F7" s="191"/>
      <c r="G7" s="191"/>
      <c r="H7" s="120"/>
    </row>
    <row r="8" spans="2:12" ht="12" thickBot="1">
      <c r="B8" s="143" t="s">
        <v>3</v>
      </c>
      <c r="C8" s="122"/>
      <c r="E8" s="117"/>
    </row>
    <row r="9" spans="2:12" ht="41.25" customHeight="1" thickBot="1">
      <c r="B9" s="192" t="s">
        <v>127</v>
      </c>
      <c r="C9" s="192" t="s">
        <v>128</v>
      </c>
      <c r="D9" s="192" t="s">
        <v>129</v>
      </c>
      <c r="E9" s="192" t="s">
        <v>130</v>
      </c>
      <c r="F9" s="192" t="s">
        <v>272</v>
      </c>
      <c r="G9" s="192" t="s">
        <v>273</v>
      </c>
      <c r="H9" s="192" t="s">
        <v>7</v>
      </c>
      <c r="I9" s="192" t="s">
        <v>8</v>
      </c>
      <c r="J9" s="194" t="s">
        <v>9</v>
      </c>
      <c r="K9" s="195"/>
    </row>
    <row r="10" spans="2:12" ht="45.75" thickBot="1">
      <c r="B10" s="193"/>
      <c r="C10" s="193"/>
      <c r="D10" s="193"/>
      <c r="E10" s="193"/>
      <c r="F10" s="193"/>
      <c r="G10" s="193"/>
      <c r="H10" s="193"/>
      <c r="I10" s="193"/>
      <c r="J10" s="124" t="s">
        <v>10</v>
      </c>
      <c r="K10" s="124" t="s">
        <v>11</v>
      </c>
    </row>
    <row r="11" spans="2:12" ht="12" thickBot="1">
      <c r="B11" s="125">
        <v>1</v>
      </c>
      <c r="C11" s="126">
        <v>2</v>
      </c>
      <c r="D11" s="126">
        <v>3</v>
      </c>
      <c r="E11" s="126">
        <v>4</v>
      </c>
      <c r="F11" s="126">
        <v>5</v>
      </c>
      <c r="G11" s="126">
        <v>6</v>
      </c>
      <c r="H11" s="126">
        <v>7</v>
      </c>
      <c r="I11" s="126">
        <v>8</v>
      </c>
      <c r="J11" s="126">
        <v>9</v>
      </c>
      <c r="K11" s="126">
        <v>10</v>
      </c>
    </row>
    <row r="12" spans="2:12" ht="42.75" thickBot="1">
      <c r="B12" s="127" t="s">
        <v>138</v>
      </c>
      <c r="C12" s="128"/>
      <c r="D12" s="128"/>
      <c r="E12" s="129" t="s">
        <v>139</v>
      </c>
      <c r="F12" s="126"/>
      <c r="G12" s="126"/>
      <c r="H12" s="126">
        <f>SUM(H13)</f>
        <v>1657550</v>
      </c>
      <c r="I12" s="126">
        <f>SUM(I13)</f>
        <v>1657550</v>
      </c>
      <c r="J12" s="126"/>
      <c r="K12" s="126"/>
    </row>
    <row r="13" spans="2:12" ht="32.25" thickBot="1">
      <c r="B13" s="130" t="s">
        <v>140</v>
      </c>
      <c r="C13" s="128"/>
      <c r="D13" s="128"/>
      <c r="E13" s="128" t="s">
        <v>274</v>
      </c>
      <c r="F13" s="126"/>
      <c r="G13" s="126"/>
      <c r="H13" s="126">
        <f>SUM(H15+H16+H14)</f>
        <v>1657550</v>
      </c>
      <c r="I13" s="126">
        <f>SUM(I15+I16+I14)</f>
        <v>1657550</v>
      </c>
      <c r="J13" s="126"/>
      <c r="K13" s="126"/>
    </row>
    <row r="14" spans="2:12" ht="57" thickBot="1">
      <c r="B14" s="131" t="s">
        <v>148</v>
      </c>
      <c r="C14" s="132">
        <v>3140</v>
      </c>
      <c r="D14" s="132">
        <v>1040</v>
      </c>
      <c r="E14" s="133" t="s">
        <v>149</v>
      </c>
      <c r="F14" s="126" t="s">
        <v>275</v>
      </c>
      <c r="G14" s="126" t="s">
        <v>276</v>
      </c>
      <c r="H14" s="126">
        <v>50000</v>
      </c>
      <c r="I14" s="126">
        <v>50000</v>
      </c>
      <c r="J14" s="126"/>
      <c r="K14" s="126"/>
    </row>
    <row r="15" spans="2:12" ht="102" thickBot="1">
      <c r="B15" s="131" t="s">
        <v>151</v>
      </c>
      <c r="C15" s="132">
        <v>6020</v>
      </c>
      <c r="D15" s="132">
        <v>620</v>
      </c>
      <c r="E15" s="132" t="s">
        <v>277</v>
      </c>
      <c r="F15" s="126" t="s">
        <v>154</v>
      </c>
      <c r="G15" s="126" t="s">
        <v>278</v>
      </c>
      <c r="H15" s="126">
        <v>1407550</v>
      </c>
      <c r="I15" s="126">
        <v>1407550</v>
      </c>
      <c r="J15" s="126"/>
      <c r="K15" s="126"/>
    </row>
    <row r="16" spans="2:12" ht="45.75" thickBot="1">
      <c r="B16" s="131"/>
      <c r="C16" s="132"/>
      <c r="D16" s="132"/>
      <c r="E16" s="132"/>
      <c r="F16" s="126" t="s">
        <v>155</v>
      </c>
      <c r="G16" s="126" t="s">
        <v>279</v>
      </c>
      <c r="H16" s="126">
        <v>200000</v>
      </c>
      <c r="I16" s="126">
        <v>200000</v>
      </c>
      <c r="J16" s="126"/>
      <c r="K16" s="126"/>
    </row>
    <row r="17" spans="2:11" ht="45.75" thickBot="1">
      <c r="B17" s="131" t="s">
        <v>156</v>
      </c>
      <c r="C17" s="132">
        <v>6030</v>
      </c>
      <c r="D17" s="132" t="s">
        <v>152</v>
      </c>
      <c r="E17" s="132" t="s">
        <v>157</v>
      </c>
      <c r="F17" s="126" t="s">
        <v>280</v>
      </c>
      <c r="G17" s="126" t="s">
        <v>281</v>
      </c>
      <c r="H17" s="126"/>
      <c r="I17" s="126"/>
      <c r="J17" s="126"/>
      <c r="K17" s="126"/>
    </row>
    <row r="18" spans="2:11" ht="21.75" thickBot="1">
      <c r="B18" s="130" t="s">
        <v>165</v>
      </c>
      <c r="C18" s="128" t="s">
        <v>122</v>
      </c>
      <c r="D18" s="128" t="s">
        <v>122</v>
      </c>
      <c r="E18" s="128" t="s">
        <v>166</v>
      </c>
      <c r="F18" s="126"/>
      <c r="G18" s="126"/>
      <c r="H18" s="126">
        <f>SUM(H19)</f>
        <v>76000</v>
      </c>
      <c r="I18" s="126">
        <f>SUM(I19)</f>
        <v>76000</v>
      </c>
      <c r="J18" s="126"/>
      <c r="K18" s="126"/>
    </row>
    <row r="19" spans="2:11" ht="21.75" thickBot="1">
      <c r="B19" s="130" t="s">
        <v>167</v>
      </c>
      <c r="C19" s="128"/>
      <c r="D19" s="128"/>
      <c r="E19" s="128" t="s">
        <v>166</v>
      </c>
      <c r="F19" s="126"/>
      <c r="G19" s="126"/>
      <c r="H19" s="126">
        <f>SUM(H21+H20)</f>
        <v>76000</v>
      </c>
      <c r="I19" s="126">
        <f>SUM(I21+I20)</f>
        <v>76000</v>
      </c>
      <c r="J19" s="126"/>
      <c r="K19" s="126"/>
    </row>
    <row r="20" spans="2:11" ht="57" thickBot="1">
      <c r="B20" s="131" t="s">
        <v>180</v>
      </c>
      <c r="C20" s="132">
        <v>3140</v>
      </c>
      <c r="D20" s="132">
        <v>1040</v>
      </c>
      <c r="E20" s="133" t="s">
        <v>149</v>
      </c>
      <c r="F20" s="126" t="s">
        <v>275</v>
      </c>
      <c r="G20" s="126" t="s">
        <v>276</v>
      </c>
      <c r="H20" s="126">
        <v>50000</v>
      </c>
      <c r="I20" s="126">
        <v>50000</v>
      </c>
      <c r="J20" s="126"/>
      <c r="K20" s="126"/>
    </row>
    <row r="21" spans="2:11" ht="90.75" thickBot="1">
      <c r="B21" s="131" t="s">
        <v>181</v>
      </c>
      <c r="C21" s="132">
        <v>3242</v>
      </c>
      <c r="D21" s="132">
        <v>1090</v>
      </c>
      <c r="E21" s="132" t="s">
        <v>182</v>
      </c>
      <c r="F21" s="132" t="s">
        <v>282</v>
      </c>
      <c r="G21" s="44" t="s">
        <v>281</v>
      </c>
      <c r="H21" s="126">
        <v>26000</v>
      </c>
      <c r="I21" s="126">
        <v>26000</v>
      </c>
      <c r="J21" s="126"/>
      <c r="K21" s="126"/>
    </row>
    <row r="22" spans="2:11" ht="32.25" thickBot="1">
      <c r="B22" s="130" t="s">
        <v>184</v>
      </c>
      <c r="C22" s="132"/>
      <c r="D22" s="132"/>
      <c r="E22" s="128" t="s">
        <v>185</v>
      </c>
      <c r="F22" s="123"/>
      <c r="G22" s="45"/>
      <c r="H22" s="126">
        <f>H23+H27</f>
        <v>1976000</v>
      </c>
      <c r="I22" s="126">
        <f>I23+I27</f>
        <v>1976000</v>
      </c>
      <c r="J22" s="126"/>
      <c r="K22" s="126"/>
    </row>
    <row r="23" spans="2:11" ht="32.25" thickBot="1">
      <c r="B23" s="130" t="s">
        <v>186</v>
      </c>
      <c r="C23" s="132"/>
      <c r="D23" s="132"/>
      <c r="E23" s="134" t="s">
        <v>185</v>
      </c>
      <c r="F23" s="45"/>
      <c r="G23" s="126"/>
      <c r="H23" s="126">
        <f>H24+H25+H26</f>
        <v>600000</v>
      </c>
      <c r="I23" s="126">
        <f>I24+I25+I26</f>
        <v>600000</v>
      </c>
      <c r="J23" s="126"/>
      <c r="K23" s="126"/>
    </row>
    <row r="24" spans="2:11" ht="45.75" thickBot="1">
      <c r="B24" s="131" t="s">
        <v>199</v>
      </c>
      <c r="C24" s="132">
        <v>3242</v>
      </c>
      <c r="D24" s="132">
        <v>1090</v>
      </c>
      <c r="E24" s="132" t="s">
        <v>200</v>
      </c>
      <c r="F24" s="132" t="s">
        <v>201</v>
      </c>
      <c r="G24" s="126" t="s">
        <v>281</v>
      </c>
      <c r="H24" s="126">
        <v>400000</v>
      </c>
      <c r="I24" s="126">
        <v>400000</v>
      </c>
      <c r="J24" s="126"/>
      <c r="K24" s="126"/>
    </row>
    <row r="25" spans="2:11" ht="33" customHeight="1" thickBot="1">
      <c r="B25" s="135"/>
      <c r="C25" s="45"/>
      <c r="D25" s="136"/>
      <c r="E25" s="45"/>
      <c r="F25" s="132" t="s">
        <v>283</v>
      </c>
      <c r="G25" s="126" t="s">
        <v>276</v>
      </c>
      <c r="H25" s="126">
        <v>100000</v>
      </c>
      <c r="I25" s="126">
        <v>100000</v>
      </c>
      <c r="J25" s="126"/>
      <c r="K25" s="126"/>
    </row>
    <row r="26" spans="2:11" ht="57" thickBot="1">
      <c r="B26" s="131" t="s">
        <v>198</v>
      </c>
      <c r="C26" s="132">
        <v>3140</v>
      </c>
      <c r="D26" s="128">
        <v>1040</v>
      </c>
      <c r="E26" s="133" t="s">
        <v>149</v>
      </c>
      <c r="F26" s="126" t="s">
        <v>275</v>
      </c>
      <c r="G26" s="126" t="s">
        <v>276</v>
      </c>
      <c r="H26" s="126">
        <v>100000</v>
      </c>
      <c r="I26" s="126">
        <v>100000</v>
      </c>
      <c r="J26" s="126"/>
      <c r="K26" s="126"/>
    </row>
    <row r="27" spans="2:11" ht="34.5" thickBot="1">
      <c r="B27" s="135" t="s">
        <v>186</v>
      </c>
      <c r="C27" s="45"/>
      <c r="D27" s="136"/>
      <c r="E27" s="45" t="s">
        <v>284</v>
      </c>
      <c r="F27" s="132"/>
      <c r="G27" s="126"/>
      <c r="H27" s="126">
        <f>H28</f>
        <v>1376000</v>
      </c>
      <c r="I27" s="126">
        <f>I28</f>
        <v>1376000</v>
      </c>
      <c r="J27" s="126"/>
      <c r="K27" s="126"/>
    </row>
    <row r="28" spans="2:11" ht="39.75" customHeight="1" thickBot="1">
      <c r="B28" s="137" t="s">
        <v>209</v>
      </c>
      <c r="C28" s="45">
        <v>2152</v>
      </c>
      <c r="D28" s="138" t="s">
        <v>210</v>
      </c>
      <c r="E28" s="45" t="s">
        <v>285</v>
      </c>
      <c r="F28" s="139" t="s">
        <v>286</v>
      </c>
      <c r="G28" s="126" t="s">
        <v>276</v>
      </c>
      <c r="H28" s="126">
        <v>1376000</v>
      </c>
      <c r="I28" s="126">
        <v>1376000</v>
      </c>
      <c r="J28" s="126"/>
      <c r="K28" s="126"/>
    </row>
    <row r="29" spans="2:11" ht="21.75" thickBot="1">
      <c r="B29" s="130">
        <v>1000000</v>
      </c>
      <c r="C29" s="128"/>
      <c r="D29" s="128"/>
      <c r="E29" s="128" t="s">
        <v>213</v>
      </c>
      <c r="F29" s="126"/>
      <c r="G29" s="126"/>
      <c r="H29" s="126">
        <f>SUM(H30)</f>
        <v>1150000</v>
      </c>
      <c r="I29" s="126">
        <f>SUM(I30)</f>
        <v>1150000</v>
      </c>
      <c r="J29" s="126"/>
      <c r="K29" s="126"/>
    </row>
    <row r="30" spans="2:11" ht="21.75" thickBot="1">
      <c r="B30" s="130">
        <v>1010000</v>
      </c>
      <c r="C30" s="128"/>
      <c r="D30" s="128"/>
      <c r="E30" s="128" t="s">
        <v>213</v>
      </c>
      <c r="F30" s="126"/>
      <c r="G30" s="126"/>
      <c r="H30" s="126">
        <f>SUM(H32+H33+H31)</f>
        <v>1150000</v>
      </c>
      <c r="I30" s="126">
        <f>SUM(I32+I33+I31)</f>
        <v>1150000</v>
      </c>
      <c r="J30" s="126">
        <f>SUM(J32+J33)</f>
        <v>0</v>
      </c>
      <c r="K30" s="126">
        <f>SUM(K32+K33)</f>
        <v>0</v>
      </c>
    </row>
    <row r="31" spans="2:11" ht="57" thickBot="1">
      <c r="B31" s="131">
        <v>1013140</v>
      </c>
      <c r="C31" s="132">
        <v>3140</v>
      </c>
      <c r="D31" s="132">
        <v>1040</v>
      </c>
      <c r="E31" s="133" t="s">
        <v>149</v>
      </c>
      <c r="F31" s="126" t="s">
        <v>275</v>
      </c>
      <c r="G31" s="126" t="s">
        <v>276</v>
      </c>
      <c r="H31" s="126">
        <v>50000</v>
      </c>
      <c r="I31" s="126">
        <v>50000</v>
      </c>
      <c r="J31" s="126"/>
      <c r="K31" s="126"/>
    </row>
    <row r="32" spans="2:11" ht="39.75" customHeight="1" thickBot="1">
      <c r="B32" s="131">
        <v>1014082</v>
      </c>
      <c r="C32" s="132">
        <v>4082</v>
      </c>
      <c r="D32" s="132" t="s">
        <v>219</v>
      </c>
      <c r="E32" s="132" t="s">
        <v>221</v>
      </c>
      <c r="F32" s="132" t="s">
        <v>287</v>
      </c>
      <c r="G32" s="126" t="s">
        <v>281</v>
      </c>
      <c r="H32" s="126">
        <v>1000000</v>
      </c>
      <c r="I32" s="126">
        <v>1000000</v>
      </c>
      <c r="J32" s="126"/>
      <c r="K32" s="126"/>
    </row>
    <row r="33" spans="2:11" ht="38.25" customHeight="1" thickBot="1">
      <c r="B33" s="131">
        <v>1015011</v>
      </c>
      <c r="C33" s="132">
        <v>5011</v>
      </c>
      <c r="D33" s="132">
        <v>810</v>
      </c>
      <c r="E33" s="132" t="s">
        <v>224</v>
      </c>
      <c r="F33" s="45" t="s">
        <v>288</v>
      </c>
      <c r="G33" s="126" t="s">
        <v>276</v>
      </c>
      <c r="H33" s="126">
        <v>100000</v>
      </c>
      <c r="I33" s="126">
        <v>100000</v>
      </c>
      <c r="J33" s="126"/>
      <c r="K33" s="126"/>
    </row>
    <row r="34" spans="2:11" ht="12" hidden="1" thickBot="1">
      <c r="B34" s="130"/>
      <c r="C34" s="132"/>
      <c r="D34" s="132"/>
      <c r="E34" s="128"/>
      <c r="F34" s="126"/>
      <c r="G34" s="126"/>
      <c r="H34" s="126"/>
      <c r="I34" s="126"/>
      <c r="J34" s="126"/>
      <c r="K34" s="126"/>
    </row>
    <row r="35" spans="2:11" ht="12" hidden="1" thickBot="1">
      <c r="B35" s="130"/>
      <c r="C35" s="132"/>
      <c r="D35" s="132"/>
      <c r="E35" s="128"/>
      <c r="F35" s="126"/>
      <c r="G35" s="126"/>
      <c r="H35" s="126"/>
      <c r="I35" s="126"/>
      <c r="J35" s="126"/>
      <c r="K35" s="126"/>
    </row>
    <row r="36" spans="2:11" ht="12" hidden="1" thickBot="1">
      <c r="B36" s="131"/>
      <c r="C36" s="132"/>
      <c r="D36" s="132"/>
      <c r="E36" s="132"/>
      <c r="F36" s="132"/>
      <c r="G36" s="126"/>
      <c r="H36" s="126"/>
      <c r="I36" s="126"/>
      <c r="J36" s="126"/>
      <c r="K36" s="126"/>
    </row>
    <row r="37" spans="2:11" ht="12" hidden="1" thickBot="1">
      <c r="B37" s="135"/>
      <c r="C37" s="132"/>
      <c r="D37" s="136"/>
      <c r="E37" s="45"/>
      <c r="F37" s="132"/>
      <c r="G37" s="126"/>
      <c r="H37" s="126"/>
      <c r="I37" s="126"/>
      <c r="J37" s="126"/>
      <c r="K37" s="126"/>
    </row>
    <row r="38" spans="2:11" ht="12" hidden="1" thickBot="1">
      <c r="B38" s="137"/>
      <c r="C38" s="45"/>
      <c r="D38" s="138"/>
      <c r="E38" s="45"/>
      <c r="F38" s="139"/>
      <c r="G38" s="126"/>
      <c r="H38" s="126"/>
      <c r="I38" s="126"/>
      <c r="J38" s="126"/>
      <c r="K38" s="126"/>
    </row>
    <row r="39" spans="2:11" ht="12" thickBot="1">
      <c r="B39" s="140" t="s">
        <v>101</v>
      </c>
      <c r="C39" s="126" t="s">
        <v>101</v>
      </c>
      <c r="D39" s="126" t="s">
        <v>101</v>
      </c>
      <c r="E39" s="141" t="s">
        <v>232</v>
      </c>
      <c r="F39" s="126" t="s">
        <v>101</v>
      </c>
      <c r="G39" s="126" t="s">
        <v>101</v>
      </c>
      <c r="H39" s="142">
        <f>H12+H18+H22+H29</f>
        <v>4859550</v>
      </c>
      <c r="I39" s="142">
        <f>I12+I18+I22+I29</f>
        <v>4859550</v>
      </c>
      <c r="J39" s="142"/>
      <c r="K39" s="142"/>
    </row>
    <row r="40" spans="2:11" ht="7.5" customHeight="1"/>
    <row r="41" spans="2:11">
      <c r="C41" s="117" t="s">
        <v>290</v>
      </c>
    </row>
  </sheetData>
  <mergeCells count="16">
    <mergeCell ref="E7:G7"/>
    <mergeCell ref="H9:H10"/>
    <mergeCell ref="I9:I10"/>
    <mergeCell ref="J9:K9"/>
    <mergeCell ref="B9:B10"/>
    <mergeCell ref="C9:C10"/>
    <mergeCell ref="D9:D10"/>
    <mergeCell ref="E9:E10"/>
    <mergeCell ref="F9:F10"/>
    <mergeCell ref="G9:G10"/>
    <mergeCell ref="B6:J6"/>
    <mergeCell ref="I1:K1"/>
    <mergeCell ref="I2:K2"/>
    <mergeCell ref="I3:K3"/>
    <mergeCell ref="I4:K4"/>
    <mergeCell ref="B5:K5"/>
  </mergeCells>
  <pageMargins left="0.11811023622047245" right="0.31496062992125984" top="0.35433070866141736" bottom="0.15748031496062992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Дод.1</vt:lpstr>
      <vt:lpstr>Дод.2</vt:lpstr>
      <vt:lpstr>Дод.3</vt:lpstr>
      <vt:lpstr>Дод.6</vt:lpstr>
      <vt:lpstr>Дод.7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2022-01-20T11:27:23Z</dcterms:modified>
</cp:coreProperties>
</file>